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s_finu\shares\Почта\Общая\Совм отчеты бух бюдж доходн\Совместн отчет в УЭ (ежем до 20 числа)\2026 год\Март\"/>
    </mc:Choice>
  </mc:AlternateContent>
  <bookViews>
    <workbookView xWindow="0" yWindow="0" windowWidth="26715" windowHeight="12435"/>
  </bookViews>
  <sheets>
    <sheet name="Доходы" sheetId="2" r:id="rId1"/>
    <sheet name="Расходы" sheetId="3" r:id="rId2"/>
    <sheet name="Источники" sheetId="4" r:id="rId3"/>
  </sheets>
  <definedNames>
    <definedName name="_xlnm._FilterDatabase" localSheetId="0" hidden="1">Доходы!$A$16:$G$225</definedName>
    <definedName name="_xlnm._FilterDatabase" localSheetId="1" hidden="1">Расходы!$A$5:$G$63</definedName>
    <definedName name="_xlnm.Print_Titles" localSheetId="0">Доходы!$14:$17</definedName>
    <definedName name="_xlnm.Print_Titles" localSheetId="1">Расходы!$3:$6</definedName>
    <definedName name="_xlnm.Print_Area" localSheetId="0">Доходы!$A$1:$D$226</definedName>
    <definedName name="_xlnm.Print_Area" localSheetId="2">Источники!$A$1:$C$38</definedName>
    <definedName name="_xlnm.Print_Area" localSheetId="1">Расходы!$A$1:$E$63</definedName>
  </definedNames>
  <calcPr calcId="162913"/>
</workbook>
</file>

<file path=xl/calcChain.xml><?xml version="1.0" encoding="utf-8"?>
<calcChain xmlns="http://schemas.openxmlformats.org/spreadsheetml/2006/main">
  <c r="D21" i="2" l="1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40" i="2"/>
  <c r="D42" i="2"/>
  <c r="D44" i="2"/>
  <c r="D45" i="2"/>
  <c r="D46" i="2"/>
  <c r="D47" i="2"/>
  <c r="D48" i="2"/>
  <c r="D49" i="2"/>
  <c r="D50" i="2"/>
  <c r="D51" i="2"/>
  <c r="D52" i="2"/>
  <c r="D53" i="2"/>
  <c r="D54" i="2"/>
  <c r="D56" i="2"/>
  <c r="D57" i="2"/>
  <c r="D58" i="2"/>
  <c r="D59" i="2"/>
  <c r="D60" i="2"/>
  <c r="D61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8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20" i="2"/>
  <c r="D121" i="2"/>
  <c r="D122" i="2"/>
  <c r="D123" i="2"/>
  <c r="D124" i="2"/>
  <c r="D125" i="2"/>
  <c r="D126" i="2"/>
  <c r="D127" i="2"/>
  <c r="D128" i="2"/>
  <c r="D129" i="2"/>
  <c r="D130" i="2"/>
  <c r="D137" i="2"/>
  <c r="D138" i="2"/>
  <c r="D139" i="2"/>
  <c r="D140" i="2"/>
  <c r="D141" i="2"/>
  <c r="D142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66" i="2"/>
  <c r="D167" i="2"/>
  <c r="D168" i="2"/>
  <c r="D174" i="2"/>
  <c r="D175" i="2"/>
  <c r="D179" i="2"/>
  <c r="D180" i="2"/>
  <c r="D181" i="2"/>
  <c r="D182" i="2"/>
  <c r="D183" i="2"/>
  <c r="D188" i="2"/>
  <c r="D189" i="2"/>
  <c r="D194" i="2"/>
  <c r="D195" i="2"/>
  <c r="D196" i="2"/>
  <c r="D197" i="2"/>
  <c r="D198" i="2"/>
  <c r="D199" i="2"/>
  <c r="D200" i="2"/>
  <c r="D212" i="2"/>
  <c r="D213" i="2"/>
  <c r="D214" i="2"/>
  <c r="D222" i="2"/>
  <c r="D223" i="2"/>
  <c r="D224" i="2"/>
  <c r="D225" i="2"/>
  <c r="D20" i="2"/>
  <c r="D18" i="2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7" i="3"/>
  <c r="D9" i="3" l="1"/>
  <c r="C9" i="3"/>
  <c r="D26" i="3" l="1"/>
  <c r="C28" i="3"/>
  <c r="C26" i="3" s="1"/>
  <c r="D54" i="3" l="1"/>
  <c r="C54" i="3"/>
  <c r="D50" i="3"/>
  <c r="C50" i="3"/>
  <c r="D45" i="3"/>
  <c r="C45" i="3"/>
  <c r="D42" i="3"/>
  <c r="C42" i="3"/>
  <c r="D35" i="3"/>
  <c r="C35" i="3"/>
  <c r="D31" i="3"/>
  <c r="C31" i="3"/>
  <c r="D21" i="3"/>
  <c r="C21" i="3"/>
  <c r="D17" i="3"/>
  <c r="C17" i="3"/>
  <c r="D57" i="3"/>
  <c r="C57" i="3"/>
</calcChain>
</file>

<file path=xl/sharedStrings.xml><?xml version="1.0" encoding="utf-8"?>
<sst xmlns="http://schemas.openxmlformats.org/spreadsheetml/2006/main" count="532" uniqueCount="374">
  <si>
    <t>ОТЧЕТ ОБ ИСПОЛНЕНИИ БЮДЖЕТА</t>
  </si>
  <si>
    <t>КОДЫ</t>
  </si>
  <si>
    <t>Форма по ОКУД</t>
  </si>
  <si>
    <t>0503117</t>
  </si>
  <si>
    <t xml:space="preserve">            Дата</t>
  </si>
  <si>
    <t>Наименование</t>
  </si>
  <si>
    <t xml:space="preserve">       по ОКПО</t>
  </si>
  <si>
    <t>02280423</t>
  </si>
  <si>
    <t>финансового органа</t>
  </si>
  <si>
    <t>Глава по БК</t>
  </si>
  <si>
    <t>099</t>
  </si>
  <si>
    <t xml:space="preserve">Наименование публично-правового образования </t>
  </si>
  <si>
    <t xml:space="preserve">         по ОКТМО</t>
  </si>
  <si>
    <t>04729000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</si>
  <si>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</si>
  <si>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</si>
  <si>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</si>
  <si>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</si>
  <si>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Утвержденные бюджетные назначения</t>
  </si>
  <si>
    <t>Исполнено</t>
  </si>
  <si>
    <t>4</t>
  </si>
  <si>
    <t>Доходы бюджета - всего</t>
  </si>
  <si>
    <t>x</t>
  </si>
  <si>
    <t>в том числе:</t>
  </si>
  <si>
    <t xml:space="preserve">  НАЛОГОВЫЕ И НЕНАЛОГОВЫЕ ДОХОДЫ</t>
  </si>
  <si>
    <t xml:space="preserve">  НАЛОГИ НА ПРИБЫЛЬ, ДОХОДЫ</t>
  </si>
  <si>
    <t xml:space="preserve">  Налог на прибыль организаций</t>
  </si>
  <si>
    <t xml:space="preserve">  Налог на прибыль организаций, зачисляемый в бюджеты бюджетной системы Российской Федерации по соответствующим ставкам</t>
  </si>
  <si>
    <t>-</t>
  </si>
  <si>
    <t xml:space="preserve">  Налог на доходы физических лиц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</si>
  <si>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</si>
  <si>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</si>
  <si>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</si>
  <si>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</si>
  <si>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рублей)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</si>
  <si>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9 402 тысячи рублей, относящейся к части налоговой базы, превышающей 50 миллионов рублей)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</si>
  <si>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</si>
  <si>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</si>
  <si>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</si>
  <si>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</si>
  <si>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</si>
  <si>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</si>
  <si>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</si>
  <si>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</si>
  <si>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  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</si>
  <si>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 xml:space="preserve">  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</si>
  <si>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</si>
  <si>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 Налог на доходы физических лиц в части суммы налога, превышающей 650 тысяч рублей, относящейся к сумме налоговых баз, указанных в пункте 6.1 статьи 210 Налогового кодекса Российской Федерации, превышающей 5 миллионов рублей, за налоговые периоды после 1 января 2025 года</t>
  </si>
  <si>
    <t xml:space="preserve">  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</si>
  <si>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  НАЛОГИ НА ТОВАРЫ (РАБОТЫ, УСЛУГИ), РЕАЛИЗУЕМЫЕ НА ТЕРРИТОРИИ РОССИЙСКОЙ ФЕДЕРАЦИИ</t>
  </si>
  <si>
    <t xml:space="preserve">  Акцизы по подакцизным товарам (продукции), производимым на территории Российской Федерации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</si>
  <si>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</si>
  <si>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</si>
  <si>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</si>
  <si>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</si>
  <si>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</si>
  <si>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</si>
  <si>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</si>
  <si>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</t>
  </si>
  <si>
    <t xml:space="preserve">  Туристический налог</t>
  </si>
  <si>
    <t xml:space="preserve">  НАЛОГИ НА СОВОКУПНЫЙ ДОХОД</t>
  </si>
  <si>
    <t xml:space="preserve">  Налог, взимаемый в связи с применением упрощенной системы налогообложения</t>
  </si>
  <si>
    <t xml:space="preserve">  Налог, взимаемый с налогоплательщиков, выбравших в качестве объекта налогообложения доходы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</si>
  <si>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</si>
  <si>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</si>
  <si>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 Единый налог на вмененный доход для отдельных видов деятельности</t>
  </si>
  <si>
    <t xml:space="preserve">  Единый сельскохозяйственный налог</t>
  </si>
  <si>
    <t xml:space="preserve">  Налог, взимаемый в связи с применением патентной системы налогообложения</t>
  </si>
  <si>
    <t xml:space="preserve">  Налог, взимаемый в связи с применением патентной системы налогообложения, зачисляемый в бюджеты городских округов</t>
  </si>
  <si>
    <t xml:space="preserve">  НАЛОГИ НА ИМУЩЕСТВО</t>
  </si>
  <si>
    <t xml:space="preserve">  Налог на имущество физических лиц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</si>
  <si>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</si>
  <si>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  Земельный налог</t>
  </si>
  <si>
    <t xml:space="preserve">  Земельный налог с организаций</t>
  </si>
  <si>
    <t xml:space="preserve">  Земельный налог с организаций, обладающих земельным участком, расположенным в границах городских округов</t>
  </si>
  <si>
    <t xml:space="preserve">  Земельный налог с физических лиц</t>
  </si>
  <si>
    <t xml:space="preserve">  Земельный налог с физических лиц, обладающих земельным участком, расположенным в границах городских округов</t>
  </si>
  <si>
    <t xml:space="preserve">  ГОСУДАРСТВЕННАЯ ПОШЛИНА</t>
  </si>
  <si>
    <t xml:space="preserve">  Государственная пошлина по делам, рассматриваемым в судах общей юрисдикции, мировыми судьями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</si>
  <si>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</si>
  <si>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</si>
  <si>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</si>
  <si>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</si>
  <si>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 Государственная пошлина за выдачу разрешения на установку рекламной конструкции</t>
  </si>
  <si>
    <t xml:space="preserve">  ДОХОДЫ ОТ ИСПОЛЬЗОВАНИЯ ИМУЩЕСТВА, НАХОДЯЩЕГОСЯ В ГОСУДАРСТВЕННОЙ И МУНИЦИПАЛЬНОЙ СОБСТВЕННОСТИ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</si>
  <si>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</si>
  <si>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</si>
  <si>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</si>
  <si>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</si>
  <si>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</si>
  <si>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</si>
  <si>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 xml:space="preserve">  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</si>
  <si>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</si>
  <si>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 Доходы от сдачи в аренду имущества, составляющего казну городских округов (за исключением земельных участков)</t>
  </si>
  <si>
    <t xml:space="preserve">  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</si>
  <si>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</si>
  <si>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  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</si>
  <si>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 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</si>
  <si>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  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</si>
  <si>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</si>
  <si>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от эксплуатации и использования имущества автомобильных дорог, находящихся в государственной и муниципальной собственности</t>
  </si>
  <si>
    <t xml:space="preserve">  Доходы от эксплуатации и использования имущества автомобильных дорог, находящихся в собственности городских округов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</si>
  <si>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</si>
  <si>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</si>
  <si>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</si>
  <si>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</si>
  <si>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  ДОХОДЫ ОТ ОКАЗАНИЯ ПЛАТНЫХ УСЛУГ И КОМПЕНСАЦИИ ЗАТРАТ ГОСУДАРСТВА</t>
  </si>
  <si>
    <t xml:space="preserve">  Доходы от оказания платных услуг (работ)</t>
  </si>
  <si>
    <t xml:space="preserve">  Прочие доходы от оказания платных услуг (работ)</t>
  </si>
  <si>
    <t xml:space="preserve">  Прочие доходы от оказания платных услуг (работ) получателями средств бюджетов городских округов</t>
  </si>
  <si>
    <t xml:space="preserve">  Доходы от компенсации затрат государства</t>
  </si>
  <si>
    <t xml:space="preserve">  Доходы, поступающие в порядке возмещения расходов, понесенных в связи с эксплуатацией имущества</t>
  </si>
  <si>
    <t xml:space="preserve">  Доходы, поступающие в порядке возмещения расходов, понесенных в связи с эксплуатацией имущества городских округов</t>
  </si>
  <si>
    <t xml:space="preserve">  Прочие доходы от компенсации затрат государства</t>
  </si>
  <si>
    <t xml:space="preserve">  Прочие доходы от компенсации затрат бюджетов городских округов</t>
  </si>
  <si>
    <t xml:space="preserve">  ДОХОДЫ ОТ ПРОДАЖИ МАТЕРИАЛЬНЫХ И НЕМАТЕРИАЛЬНЫХ АКТИВОВ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</si>
  <si>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</si>
  <si>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</si>
  <si>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</si>
  <si>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 Средства от распоряжения и реализации выморочного имущества, обращенного в собственность государства (в части реализации основных средств по указанному имуществу)</t>
  </si>
  <si>
    <t xml:space="preserve">  Средства от распоряжения и реализации выморочного имущества, обращенного в собственность городских округов (в части реализации основных средств по указанному имуществу)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</si>
  <si>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</si>
  <si>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 Доходы от продажи земельных участков, государственная собственность на которые не разграничена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</si>
  <si>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</si>
  <si>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  ШТРАФЫ, САНКЦИИ, ВОЗМЕЩЕНИЕ УЩЕРБА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</si>
  <si>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</si>
  <si>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</si>
  <si>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</si>
  <si>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</si>
  <si>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</si>
  <si>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</si>
  <si>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</si>
  <si>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</si>
  <si>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, природопользования и обращения с животными, налагаемые мировыми судья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</si>
  <si>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</si>
  <si>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  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</si>
  <si>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</si>
  <si>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</si>
  <si>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</si>
  <si>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</si>
  <si>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</si>
  <si>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</si>
  <si>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</si>
  <si>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</t>
  </si>
  <si>
    <t xml:space="preserve">  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</si>
  <si>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 xml:space="preserve">  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</si>
  <si>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</si>
  <si>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</si>
  <si>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</si>
  <si>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</si>
  <si>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</si>
  <si>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</si>
  <si>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</si>
  <si>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</si>
  <si>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</si>
  <si>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</si>
  <si>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</si>
  <si>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городского округа</t>
  </si>
  <si>
    <t xml:space="preserve">  Платежи в целях возмещения причиненного ущерба (убытков)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</si>
  <si>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</si>
  <si>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</si>
  <si>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  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</si>
  <si>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</si>
  <si>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 xml:space="preserve"> 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</si>
  <si>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</si>
  <si>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</si>
  <si>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</si>
  <si>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 Платежи, уплачиваемые в целях возмещения вреда</t>
  </si>
  <si>
    <t xml:space="preserve">  Платежи, уплачиваемые в целях возмещения вреда, причиняемого автомобильным дорогам</t>
  </si>
  <si>
    <t xml:space="preserve">  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</si>
  <si>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 xml:space="preserve">  ПРОЧИЕ НЕНАЛОГОВЫЕ ДОХОДЫ</t>
  </si>
  <si>
    <t xml:space="preserve">  Невыясненные поступления</t>
  </si>
  <si>
    <t xml:space="preserve">  Невыясненные поступления, зачисляемые в бюджеты городских округов</t>
  </si>
  <si>
    <t xml:space="preserve">  Прочие неналоговые доходы в части невыясненных поступлений, по которым не осуществлен возврат (уточнение) не позднее трех лет со дня их зачисления на единый счет соответствующего бюджета бюджетной системы Российской Федерации</t>
  </si>
  <si>
    <t xml:space="preserve">  Прочие неналоговые доходы бюджетов городских округов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округа</t>
  </si>
  <si>
    <t xml:space="preserve">  БЕЗВОЗМЕЗДНЫЕ ПОСТУПЛЕНИЯ</t>
  </si>
  <si>
    <t xml:space="preserve">  БЕЗВОЗМЕЗДНЫЕ ПОСТУПЛЕНИЯ ОТ ДРУГИХ БЮДЖЕТОВ БЮДЖЕТНОЙ СИСТЕМЫ РОССИЙСКОЙ ФЕДЕРАЦИИ</t>
  </si>
  <si>
    <t xml:space="preserve">  Дотации бюджетам бюджетной системы Российской Федерации</t>
  </si>
  <si>
    <t xml:space="preserve">  Прочие дотации</t>
  </si>
  <si>
    <t xml:space="preserve">  Прочие дотации бюджетам городских округов</t>
  </si>
  <si>
    <t xml:space="preserve">  Субсидии бюджетам бюджетной системы Российской Федерации (межбюджетные субсидии)</t>
  </si>
  <si>
    <t xml:space="preserve">  Субсидии бюджетам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</si>
  <si>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 xml:space="preserve">  Субсидии бюджетам городских округов на 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</si>
  <si>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</si>
  <si>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</si>
  <si>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 Субсидии бюджетам на модернизацию учреждений культуры, включая создание детских культурно-просветительских центров на базе учреждений культуры</t>
  </si>
  <si>
    <t xml:space="preserve">  Субсидии бюджетам городских округов на модернизацию учреждений культуры, включая создание детских культурно-просветительских центров на базе учреждений культуры</t>
  </si>
  <si>
    <t xml:space="preserve">  Субсидии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</si>
  <si>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 Субсидии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</si>
  <si>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  Субсидии бюджетам на поддержку отрасли культуры</t>
  </si>
  <si>
    <t xml:space="preserve">  Субсидии бюджетам городских округов на поддержку отрасли культуры</t>
  </si>
  <si>
    <t xml:space="preserve">  Субсидии бюджетам на реализацию программ формирования современной городской среды</t>
  </si>
  <si>
    <t xml:space="preserve">  Субсидии бюджетам городских округов на реализацию программ формирования современной городской среды</t>
  </si>
  <si>
    <t xml:space="preserve">  Субсидии бюджетам на техническое оснащение региональных и муниципальных музеев</t>
  </si>
  <si>
    <t xml:space="preserve">  Субсидии бюджетам городских округов на техническое оснащение региональных и муниципальных музеев</t>
  </si>
  <si>
    <t xml:space="preserve">  Прочие субсидии</t>
  </si>
  <si>
    <t xml:space="preserve">  Прочие субсидии бюджетам городских округов</t>
  </si>
  <si>
    <t xml:space="preserve">  Субвенции бюджетам бюджетной системы Российской Федерации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</si>
  <si>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</si>
  <si>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 Субвенции бюджетам городских округов на выполнение передаваемых полномочий субъектов Российской Федерации</t>
  </si>
  <si>
    <t xml:space="preserve">  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</si>
  <si>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</si>
  <si>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</si>
  <si>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</si>
  <si>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 Иные межбюджетные трансферты</t>
  </si>
  <si>
    <t xml:space="preserve">  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</si>
  <si>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 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</si>
  <si>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  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</si>
  <si>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</si>
  <si>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  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</si>
  <si>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</si>
  <si>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 xml:space="preserve">  Прочие межбюджетные трансферты, передаваемые бюджетам</t>
  </si>
  <si>
    <t xml:space="preserve">  Прочие межбюджетные трансферты, передаваемые бюджетам городских округов</t>
  </si>
  <si>
    <t xml:space="preserve">  БЕЗВОЗМЕЗДНЫЕ ПОСТУПЛЕНИЯ ОТ НЕГОСУДАРСТВЕННЫХ ОРГАНИЗАЦИЙ</t>
  </si>
  <si>
    <t xml:space="preserve">  Безвозмездные поступления от негосударственных организаций в бюджеты городских округов</t>
  </si>
  <si>
    <t xml:space="preserve">  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</si>
  <si>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</si>
  <si>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</si>
  <si>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 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</si>
  <si>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 Доходы бюджетов городских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</si>
  <si>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 xml:space="preserve">  Доходы бюджетов городских округов от возврата бюджетными учреждениями остатков субсидий прошлых лет</t>
  </si>
  <si>
    <t xml:space="preserve">  Доходы бюджетов городских округов от возврата автономными учреждениями остатков субсидий прошлых лет</t>
  </si>
  <si>
    <t xml:space="preserve">  Доходы бюджетов городских округов от возврата иными организациями остатков субсидий прошлых лет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</si>
  <si>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</si>
  <si>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</si>
  <si>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</si>
  <si>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</si>
  <si>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</si>
  <si>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</si>
  <si>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</si>
  <si>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</si>
  <si>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</si>
  <si>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</si>
  <si>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</si>
  <si>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 Судебная система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</si>
  <si>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</si>
  <si>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 Резервные фонды</t>
  </si>
  <si>
    <t xml:space="preserve">  Другие общегосударственные вопросы</t>
  </si>
  <si>
    <t xml:space="preserve">  Гражданская оборона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</si>
  <si>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</si>
  <si>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 xml:space="preserve">  Другие вопросы в области национальной безопасности и правоохранительной деятельности</t>
  </si>
  <si>
    <t xml:space="preserve">  Транспорт</t>
  </si>
  <si>
    <t xml:space="preserve">  Дорожное хозяйство (дорожные фонды)</t>
  </si>
  <si>
    <t xml:space="preserve">  Связь и информатика</t>
  </si>
  <si>
    <t xml:space="preserve">  Другие вопросы в области национальной экономики</t>
  </si>
  <si>
    <t xml:space="preserve">  Жилищное хозяйство</t>
  </si>
  <si>
    <t xml:space="preserve">  Коммунальное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</si>
  <si>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</si>
  <si>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</si>
  <si>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Сбор, удаление отходов и очистка сточных вод</t>
  </si>
  <si>
    <t xml:space="preserve">  Охрана объектов растительного и животного мира и среды их обитания</t>
  </si>
  <si>
    <t xml:space="preserve">  Другие вопросы в области охраны окружающей среды</t>
  </si>
  <si>
    <t xml:space="preserve">  Дошкольное образование</t>
  </si>
  <si>
    <t xml:space="preserve">  Общее образование</t>
  </si>
  <si>
    <t xml:space="preserve">  Дополнительное образование детей</t>
  </si>
  <si>
    <t xml:space="preserve">  Профессиональная подготовка, переподготовка и повышение квалификации</t>
  </si>
  <si>
    <t xml:space="preserve">  Молодежная политика</t>
  </si>
  <si>
    <t xml:space="preserve">  Другие вопросы в области образования</t>
  </si>
  <si>
    <t xml:space="preserve">  Культура</t>
  </si>
  <si>
    <t xml:space="preserve">  Другие вопросы в области культуры, кинематографии</t>
  </si>
  <si>
    <t xml:space="preserve">  Пенсионное обеспечение</t>
  </si>
  <si>
    <t xml:space="preserve">  Социальное обеспечение населения</t>
  </si>
  <si>
    <t xml:space="preserve">  Охрана семьи и детства</t>
  </si>
  <si>
    <t xml:space="preserve">  Другие вопросы в области социальной политики</t>
  </si>
  <si>
    <t xml:space="preserve">  Физическая культура</t>
  </si>
  <si>
    <t xml:space="preserve">  Массовый спорт</t>
  </si>
  <si>
    <t xml:space="preserve">  Другие вопросы в области физической культуры и спорта</t>
  </si>
  <si>
    <t xml:space="preserve">  Телевидение и радиовещание</t>
  </si>
  <si>
    <t xml:space="preserve">  Периодическая печать и издательства</t>
  </si>
  <si>
    <t xml:space="preserve">  Обслуживание государственного (муниципального) внутреннего долга</t>
  </si>
  <si>
    <t>Результат исполнения бюджета (дефицит / профицит)</t>
  </si>
  <si>
    <t xml:space="preserve">                                  3. Источники финансирования дефицита бюджета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</si>
  <si>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</si>
  <si>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</si>
  <si>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</si>
  <si>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Кредиты кредитных организаций в валюте Российской Федерации</t>
  </si>
  <si>
    <t xml:space="preserve">  Привлечение кредитов от кредитных организаций в валюте Российской Федерации</t>
  </si>
  <si>
    <t xml:space="preserve">  Привлечение городскими округами кредитов от кредитных организаций в валюте Российской Федерации</t>
  </si>
  <si>
    <t xml:space="preserve">  Погашение кредитов, предоставленных кредитными организациями в валюте Российской Федерации</t>
  </si>
  <si>
    <t xml:space="preserve">  Погашение городскими округами кредитов от кредитных организаций в валюте Российской Федерации</t>
  </si>
  <si>
    <t xml:space="preserve">  Бюджетные кредиты из других бюджетов бюджетной системы Российской Федерации</t>
  </si>
  <si>
    <t xml:space="preserve">  Бюджетные кредиты из других бюджетов бюджетной системы Российской Федерации в валюте Российской Федерации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</si>
  <si>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</si>
  <si>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 xml:space="preserve">  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</si>
  <si>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</si>
  <si>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 xml:space="preserve">  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</si>
  <si>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</si>
  <si>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</si>
  <si>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</si>
  <si>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увеличение остатков средств, всего</t>
  </si>
  <si>
    <t xml:space="preserve">  Увеличение остатков средств бюджетов</t>
  </si>
  <si>
    <t xml:space="preserve">  Увеличение прочих остатков средств бюджетов</t>
  </si>
  <si>
    <t xml:space="preserve">  Увеличение прочих остатков денежных средств бюджетов</t>
  </si>
  <si>
    <t xml:space="preserve">  Увеличение прочих остатков денежных средств бюджетов городских округов</t>
  </si>
  <si>
    <t>уменьшение остатков средств, всего</t>
  </si>
  <si>
    <t xml:space="preserve">  Уменьшение остатков средств бюджетов</t>
  </si>
  <si>
    <t xml:space="preserve">  Уменьшение прочих остатков средств бюджетов</t>
  </si>
  <si>
    <t xml:space="preserve">  Уменьшение прочих остатков денежных средств бюджетов</t>
  </si>
  <si>
    <t xml:space="preserve">  Уменьшение прочих остатков денежных средств бюджетов городских округов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</si>
  <si>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</si>
  <si>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</si>
  <si>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</si>
  <si>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</si>
  <si>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</si>
  <si>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</si>
  <si>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</si>
  <si>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</si>
  <si>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</si>
  <si>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</si>
  <si>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(МУНИЦИПАЛЬНОГО) ДОЛГА</t>
  </si>
  <si>
    <t>х</t>
  </si>
  <si>
    <t>Единица измерения:  тыс. руб</t>
  </si>
  <si>
    <t xml:space="preserve">  Налог на прибыль организаций, зачисляемый в бюджеты субъектов Российской Федерации</t>
  </si>
  <si>
    <t>Периодичность: квартальная</t>
  </si>
  <si>
    <t>Численность работников, содержащихся за счет средств местного бюджета, шт. ед.</t>
  </si>
  <si>
    <t>численность работников муниципальных учреждений, шт. ед.</t>
  </si>
  <si>
    <t>численность муниципальных служащих, шт. ед.</t>
  </si>
  <si>
    <t>Утвержден</t>
  </si>
  <si>
    <t>от "____" _____________ 2026 № ______</t>
  </si>
  <si>
    <t>2</t>
  </si>
  <si>
    <t>3</t>
  </si>
  <si>
    <t xml:space="preserve">0100 </t>
  </si>
  <si>
    <t>0103</t>
  </si>
  <si>
    <t xml:space="preserve">0102 </t>
  </si>
  <si>
    <t xml:space="preserve"> 0104</t>
  </si>
  <si>
    <t>0105</t>
  </si>
  <si>
    <t>0106</t>
  </si>
  <si>
    <t xml:space="preserve">0111 </t>
  </si>
  <si>
    <t>0113</t>
  </si>
  <si>
    <t>0300</t>
  </si>
  <si>
    <t>0309</t>
  </si>
  <si>
    <t>0310</t>
  </si>
  <si>
    <t xml:space="preserve">0314 </t>
  </si>
  <si>
    <t xml:space="preserve">0400 </t>
  </si>
  <si>
    <t>0408</t>
  </si>
  <si>
    <t xml:space="preserve">0409 </t>
  </si>
  <si>
    <t>0410</t>
  </si>
  <si>
    <t xml:space="preserve">0412 </t>
  </si>
  <si>
    <t xml:space="preserve"> 0500</t>
  </si>
  <si>
    <t>0501</t>
  </si>
  <si>
    <t>0502</t>
  </si>
  <si>
    <t>0503</t>
  </si>
  <si>
    <t xml:space="preserve">0505 </t>
  </si>
  <si>
    <t>0600</t>
  </si>
  <si>
    <t>0602</t>
  </si>
  <si>
    <t>0603</t>
  </si>
  <si>
    <t>0605</t>
  </si>
  <si>
    <t>0700</t>
  </si>
  <si>
    <t>0701</t>
  </si>
  <si>
    <t xml:space="preserve">0702 </t>
  </si>
  <si>
    <t>0703</t>
  </si>
  <si>
    <t>0705</t>
  </si>
  <si>
    <t>0707</t>
  </si>
  <si>
    <t>0709</t>
  </si>
  <si>
    <t>0800</t>
  </si>
  <si>
    <t>0801</t>
  </si>
  <si>
    <t>0804</t>
  </si>
  <si>
    <t xml:space="preserve">1000 </t>
  </si>
  <si>
    <t>1001</t>
  </si>
  <si>
    <t>1003</t>
  </si>
  <si>
    <t>1004</t>
  </si>
  <si>
    <t>1006</t>
  </si>
  <si>
    <t>1100</t>
  </si>
  <si>
    <t>1101</t>
  </si>
  <si>
    <t>1102</t>
  </si>
  <si>
    <t>1105</t>
  </si>
  <si>
    <t xml:space="preserve"> 1200</t>
  </si>
  <si>
    <t xml:space="preserve"> 1201</t>
  </si>
  <si>
    <t>1202</t>
  </si>
  <si>
    <t>1300</t>
  </si>
  <si>
    <t>1301</t>
  </si>
  <si>
    <t>% исполнения к годовому плану</t>
  </si>
  <si>
    <t>5=4/3</t>
  </si>
  <si>
    <t>4=3/2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</si>
</sst>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dd\.mm\.yyyy"/>
    <numFmt numFmtId="165" formatCode="#,##0.00_ ;\-#,##0.00"/>
    <numFmt numFmtId="166" formatCode="#,##0.0"/>
    <numFmt numFmtId="167" formatCode="_-* #,##0.0\ _₽_-;\-* #,##0.0\ _₽_-;_-* &quot;-&quot;??\ _₽_-;_-@_-"/>
    <numFmt numFmtId="169" formatCode="0.0%"/>
    <numFmt numFmtId="174" formatCode="_-* #,##0.0\ &quot;₽&quot;_-;\-* #,##0.0\ &quot;₽&quot;_-;_-* &quot;-&quot;?\ &quot;₽&quot;_-;_-@_-"/>
  </numFmts>
  <fonts count="21">
    <font>
      <sz val="11"/>
      <name val="DejaVu Sans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DejaVu Sans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DejaVu Sans"/>
      <scheme val="minor"/>
    </font>
    <font>
      <sz val="10"/>
      <color rgb="FF000000"/>
      <name val="Arial"/>
      <family val="2"/>
      <charset val="204"/>
    </font>
    <font>
      <sz val="11"/>
      <name val="DejaVu Sans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1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  <xf numFmtId="43" fontId="12" fillId="0" borderId="0" applyFont="0" applyFill="0" applyBorder="0" applyAlignment="0" applyProtection="0"/>
  </cellStyleXfs>
  <cellXfs count="148">
    <xf numFmtId="0" fontId="0" fillId="0" borderId="0" xfId="0"/>
    <xf numFmtId="0" fontId="4" fillId="0" borderId="1" xfId="4" applyNumberFormat="1" applyFont="1" applyProtection="1">
      <alignment horizontal="right"/>
    </xf>
    <xf numFmtId="0" fontId="4" fillId="0" borderId="5" xfId="9" applyNumberFormat="1" applyFont="1" applyProtection="1">
      <alignment horizontal="right"/>
    </xf>
    <xf numFmtId="0" fontId="4" fillId="0" borderId="8" xfId="13" applyNumberFormat="1" applyFont="1" applyProtection="1">
      <alignment horizontal="right"/>
    </xf>
    <xf numFmtId="0" fontId="4" fillId="0" borderId="1" xfId="1" applyNumberFormat="1" applyFont="1" applyProtection="1"/>
    <xf numFmtId="0" fontId="13" fillId="0" borderId="0" xfId="0" applyFont="1" applyProtection="1">
      <protection locked="0"/>
    </xf>
    <xf numFmtId="0" fontId="4" fillId="0" borderId="2" xfId="3" applyNumberFormat="1" applyFont="1" applyProtection="1">
      <alignment horizontal="center"/>
    </xf>
    <xf numFmtId="0" fontId="14" fillId="0" borderId="1" xfId="5" applyNumberFormat="1" applyFont="1" applyProtection="1"/>
    <xf numFmtId="0" fontId="14" fillId="0" borderId="1" xfId="6" applyNumberFormat="1" applyFont="1" applyProtection="1"/>
    <xf numFmtId="0" fontId="14" fillId="0" borderId="3" xfId="7" applyNumberFormat="1" applyFont="1" applyProtection="1"/>
    <xf numFmtId="0" fontId="4" fillId="0" borderId="4" xfId="8" applyNumberFormat="1" applyFont="1" applyProtection="1">
      <alignment horizontal="center"/>
    </xf>
    <xf numFmtId="0" fontId="4" fillId="0" borderId="1" xfId="10" applyNumberFormat="1" applyFont="1" applyProtection="1"/>
    <xf numFmtId="0" fontId="4" fillId="0" borderId="6" xfId="11" applyNumberFormat="1" applyFont="1" applyProtection="1">
      <alignment horizontal="right"/>
    </xf>
    <xf numFmtId="0" fontId="4" fillId="0" borderId="1" xfId="14" applyNumberFormat="1" applyFont="1" applyProtection="1"/>
    <xf numFmtId="0" fontId="4" fillId="0" borderId="1" xfId="16" applyNumberFormat="1" applyFont="1" applyProtection="1">
      <alignment horizontal="left"/>
    </xf>
    <xf numFmtId="49" fontId="4" fillId="0" borderId="1" xfId="17" applyNumberFormat="1" applyFont="1" applyProtection="1"/>
    <xf numFmtId="49" fontId="4" fillId="0" borderId="6" xfId="18" applyNumberFormat="1" applyFont="1" applyProtection="1">
      <alignment horizontal="right" vertical="center"/>
    </xf>
    <xf numFmtId="49" fontId="4" fillId="0" borderId="9" xfId="19" applyNumberFormat="1" applyFont="1" applyProtection="1">
      <alignment horizontal="center" vertical="center"/>
    </xf>
    <xf numFmtId="49" fontId="4" fillId="0" borderId="9" xfId="21" applyNumberFormat="1" applyFont="1" applyProtection="1">
      <alignment horizontal="center"/>
    </xf>
    <xf numFmtId="49" fontId="4" fillId="0" borderId="6" xfId="23" applyNumberFormat="1" applyFont="1" applyProtection="1">
      <alignment horizontal="right"/>
    </xf>
    <xf numFmtId="49" fontId="4" fillId="0" borderId="11" xfId="25" applyNumberFormat="1" applyFont="1" applyProtection="1"/>
    <xf numFmtId="49" fontId="4" fillId="0" borderId="6" xfId="26" applyNumberFormat="1" applyFont="1" applyProtection="1"/>
    <xf numFmtId="49" fontId="4" fillId="0" borderId="12" xfId="27" applyNumberFormat="1" applyFont="1" applyProtection="1">
      <alignment horizontal="center"/>
    </xf>
    <xf numFmtId="0" fontId="14" fillId="0" borderId="2" xfId="28" applyNumberFormat="1" applyFont="1" applyProtection="1">
      <alignment horizontal="center"/>
    </xf>
    <xf numFmtId="0" fontId="4" fillId="0" borderId="5" xfId="32" applyNumberFormat="1" applyFont="1" applyProtection="1"/>
    <xf numFmtId="0" fontId="4" fillId="0" borderId="1" xfId="32" applyNumberFormat="1" applyFont="1" applyBorder="1" applyProtection="1"/>
    <xf numFmtId="49" fontId="14" fillId="0" borderId="7" xfId="12" applyNumberFormat="1" applyFont="1" applyProtection="1">
      <alignment horizontal="center"/>
    </xf>
    <xf numFmtId="164" fontId="14" fillId="0" borderId="9" xfId="15" applyNumberFormat="1" applyFont="1" applyProtection="1">
      <alignment horizontal="center"/>
    </xf>
    <xf numFmtId="0" fontId="4" fillId="0" borderId="11" xfId="31" applyNumberFormat="1" applyFont="1" applyBorder="1" applyProtection="1"/>
    <xf numFmtId="49" fontId="4" fillId="0" borderId="35" xfId="35" applyNumberFormat="1" applyFont="1" applyBorder="1" applyProtection="1">
      <alignment horizontal="center" vertical="center"/>
    </xf>
    <xf numFmtId="0" fontId="4" fillId="0" borderId="35" xfId="33" applyNumberFormat="1" applyFont="1" applyBorder="1" applyProtection="1">
      <alignment horizontal="center" vertical="center"/>
    </xf>
    <xf numFmtId="0" fontId="14" fillId="5" borderId="34" xfId="36" applyNumberFormat="1" applyFont="1" applyFill="1" applyBorder="1" applyProtection="1">
      <alignment horizontal="left" wrapText="1"/>
    </xf>
    <xf numFmtId="0" fontId="14" fillId="0" borderId="1" xfId="32" applyNumberFormat="1" applyFont="1" applyBorder="1" applyProtection="1"/>
    <xf numFmtId="0" fontId="15" fillId="0" borderId="0" xfId="0" applyFont="1" applyProtection="1">
      <protection locked="0"/>
    </xf>
    <xf numFmtId="0" fontId="14" fillId="0" borderId="34" xfId="40" applyNumberFormat="1" applyFont="1" applyBorder="1" applyProtection="1">
      <alignment horizontal="left" wrapText="1"/>
    </xf>
    <xf numFmtId="0" fontId="14" fillId="0" borderId="34" xfId="44" applyNumberFormat="1" applyFont="1" applyBorder="1" applyProtection="1">
      <alignment horizontal="left" wrapText="1" indent="2"/>
    </xf>
    <xf numFmtId="0" fontId="4" fillId="0" borderId="34" xfId="44" applyNumberFormat="1" applyFont="1" applyBorder="1" applyAlignment="1" applyProtection="1">
      <alignment horizontal="left" vertical="center" wrapText="1"/>
    </xf>
    <xf numFmtId="0" fontId="4" fillId="0" borderId="1" xfId="32" applyNumberFormat="1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4" fillId="0" borderId="34" xfId="44" applyNumberFormat="1" applyFont="1" applyBorder="1" applyAlignment="1" applyProtection="1">
      <alignment horizontal="left" vertical="center" wrapText="1"/>
    </xf>
    <xf numFmtId="0" fontId="14" fillId="0" borderId="1" xfId="32" applyNumberFormat="1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  <protection locked="0"/>
    </xf>
    <xf numFmtId="0" fontId="14" fillId="0" borderId="1" xfId="2" applyNumberFormat="1" applyFont="1" applyProtection="1">
      <alignment horizontal="center"/>
    </xf>
    <xf numFmtId="0" fontId="14" fillId="0" borderId="1" xfId="28" applyNumberFormat="1" applyFont="1" applyBorder="1" applyProtection="1">
      <alignment horizontal="center"/>
    </xf>
    <xf numFmtId="0" fontId="16" fillId="0" borderId="34" xfId="0" applyFont="1" applyFill="1" applyBorder="1" applyAlignment="1">
      <alignment horizontal="center" vertical="center" wrapText="1"/>
    </xf>
    <xf numFmtId="0" fontId="17" fillId="0" borderId="34" xfId="0" applyFont="1" applyFill="1" applyBorder="1" applyAlignment="1">
      <alignment horizontal="center" vertical="center" wrapText="1"/>
    </xf>
    <xf numFmtId="0" fontId="16" fillId="0" borderId="44" xfId="0" applyFont="1" applyFill="1" applyBorder="1" applyAlignment="1">
      <alignment vertical="center" wrapText="1"/>
    </xf>
    <xf numFmtId="0" fontId="17" fillId="0" borderId="44" xfId="0" applyFont="1" applyFill="1" applyBorder="1" applyAlignment="1">
      <alignment vertical="center" wrapText="1"/>
    </xf>
    <xf numFmtId="49" fontId="4" fillId="0" borderId="1" xfId="48" applyNumberFormat="1" applyFont="1" applyProtection="1">
      <alignment horizontal="right"/>
    </xf>
    <xf numFmtId="0" fontId="14" fillId="0" borderId="1" xfId="49" applyNumberFormat="1" applyFont="1" applyBorder="1" applyProtection="1">
      <alignment horizontal="center"/>
    </xf>
    <xf numFmtId="0" fontId="4" fillId="0" borderId="34" xfId="33" applyNumberFormat="1" applyFont="1" applyBorder="1" applyProtection="1">
      <alignment horizontal="center" vertical="center"/>
    </xf>
    <xf numFmtId="0" fontId="4" fillId="0" borderId="34" xfId="50" applyNumberFormat="1" applyFont="1" applyBorder="1" applyProtection="1">
      <alignment horizontal="center" vertical="center" shrinkToFit="1"/>
    </xf>
    <xf numFmtId="49" fontId="4" fillId="0" borderId="34" xfId="51" applyNumberFormat="1" applyFont="1" applyBorder="1" applyProtection="1">
      <alignment horizontal="center" vertical="center" shrinkToFit="1"/>
    </xf>
    <xf numFmtId="49" fontId="4" fillId="0" borderId="1" xfId="52" applyNumberFormat="1" applyFont="1" applyBorder="1" applyProtection="1"/>
    <xf numFmtId="166" fontId="13" fillId="0" borderId="34" xfId="0" applyNumberFormat="1" applyFont="1" applyBorder="1" applyProtection="1">
      <protection locked="0"/>
    </xf>
    <xf numFmtId="49" fontId="4" fillId="0" borderId="1" xfId="55" applyNumberFormat="1" applyFont="1" applyBorder="1" applyProtection="1"/>
    <xf numFmtId="0" fontId="4" fillId="0" borderId="34" xfId="40" applyNumberFormat="1" applyFont="1" applyBorder="1" applyProtection="1">
      <alignment horizontal="left" wrapText="1"/>
    </xf>
    <xf numFmtId="49" fontId="4" fillId="0" borderId="34" xfId="42" applyNumberFormat="1" applyFont="1" applyBorder="1" applyProtection="1">
      <alignment horizontal="center"/>
    </xf>
    <xf numFmtId="0" fontId="4" fillId="0" borderId="1" xfId="64" applyNumberFormat="1" applyFont="1" applyBorder="1" applyProtection="1">
      <alignment wrapText="1"/>
    </xf>
    <xf numFmtId="0" fontId="4" fillId="4" borderId="1" xfId="64" applyNumberFormat="1" applyFont="1" applyFill="1" applyBorder="1" applyProtection="1">
      <alignment wrapText="1"/>
    </xf>
    <xf numFmtId="0" fontId="13" fillId="4" borderId="0" xfId="0" applyFont="1" applyFill="1" applyProtection="1">
      <protection locked="0"/>
    </xf>
    <xf numFmtId="0" fontId="4" fillId="0" borderId="1" xfId="70" applyNumberFormat="1" applyFont="1" applyBorder="1" applyProtection="1"/>
    <xf numFmtId="166" fontId="16" fillId="0" borderId="34" xfId="0" applyNumberFormat="1" applyFont="1" applyFill="1" applyBorder="1" applyAlignment="1">
      <alignment horizontal="right" vertical="center" wrapText="1"/>
    </xf>
    <xf numFmtId="166" fontId="17" fillId="0" borderId="34" xfId="0" applyNumberFormat="1" applyFont="1" applyFill="1" applyBorder="1" applyAlignment="1">
      <alignment horizontal="right" vertical="center" wrapText="1"/>
    </xf>
    <xf numFmtId="49" fontId="17" fillId="0" borderId="44" xfId="0" applyNumberFormat="1" applyFont="1" applyFill="1" applyBorder="1" applyAlignment="1">
      <alignment vertical="center" wrapText="1"/>
    </xf>
    <xf numFmtId="0" fontId="14" fillId="6" borderId="34" xfId="36" applyNumberFormat="1" applyFont="1" applyFill="1" applyBorder="1" applyProtection="1">
      <alignment horizontal="left" wrapText="1"/>
    </xf>
    <xf numFmtId="49" fontId="14" fillId="6" borderId="34" xfId="38" applyNumberFormat="1" applyFont="1" applyFill="1" applyBorder="1" applyProtection="1">
      <alignment horizontal="center"/>
    </xf>
    <xf numFmtId="166" fontId="15" fillId="6" borderId="34" xfId="0" applyNumberFormat="1" applyFont="1" applyFill="1" applyBorder="1" applyProtection="1">
      <protection locked="0"/>
    </xf>
    <xf numFmtId="0" fontId="4" fillId="0" borderId="34" xfId="59" applyNumberFormat="1" applyFont="1" applyBorder="1" applyAlignment="1" applyProtection="1">
      <alignment horizontal="left" vertical="center" wrapText="1"/>
    </xf>
    <xf numFmtId="166" fontId="13" fillId="0" borderId="34" xfId="0" applyNumberFormat="1" applyFont="1" applyBorder="1" applyAlignment="1" applyProtection="1">
      <alignment vertical="center"/>
      <protection locked="0"/>
    </xf>
    <xf numFmtId="0" fontId="14" fillId="0" borderId="34" xfId="59" applyNumberFormat="1" applyFont="1" applyBorder="1" applyAlignment="1" applyProtection="1">
      <alignment horizontal="left" vertical="center" wrapText="1"/>
    </xf>
    <xf numFmtId="0" fontId="4" fillId="0" borderId="34" xfId="65" applyNumberFormat="1" applyFont="1" applyBorder="1" applyAlignment="1" applyProtection="1">
      <alignment horizontal="left" vertical="center" wrapText="1"/>
    </xf>
    <xf numFmtId="49" fontId="4" fillId="0" borderId="34" xfId="67" applyNumberFormat="1" applyFont="1" applyBorder="1" applyAlignment="1" applyProtection="1">
      <alignment horizontal="center" vertical="center"/>
    </xf>
    <xf numFmtId="4" fontId="4" fillId="0" borderId="34" xfId="54" applyNumberFormat="1" applyFont="1" applyBorder="1" applyAlignment="1" applyProtection="1">
      <alignment horizontal="center" vertical="center" shrinkToFit="1"/>
    </xf>
    <xf numFmtId="0" fontId="16" fillId="0" borderId="34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vertical="center" wrapText="1"/>
    </xf>
    <xf numFmtId="49" fontId="17" fillId="0" borderId="34" xfId="0" applyNumberFormat="1" applyFont="1" applyFill="1" applyBorder="1" applyAlignment="1">
      <alignment vertical="center" wrapText="1"/>
    </xf>
    <xf numFmtId="0" fontId="4" fillId="0" borderId="1" xfId="73" applyNumberFormat="1" applyFont="1" applyProtection="1">
      <alignment wrapText="1"/>
    </xf>
    <xf numFmtId="49" fontId="4" fillId="0" borderId="1" xfId="76" applyNumberFormat="1" applyFont="1" applyProtection="1"/>
    <xf numFmtId="0" fontId="4" fillId="0" borderId="2" xfId="77" applyNumberFormat="1" applyFont="1" applyProtection="1">
      <alignment horizontal="left"/>
    </xf>
    <xf numFmtId="49" fontId="4" fillId="0" borderId="2" xfId="80" applyNumberFormat="1" applyFont="1" applyProtection="1">
      <alignment horizontal="center" vertical="center" shrinkToFit="1"/>
    </xf>
    <xf numFmtId="49" fontId="4" fillId="0" borderId="2" xfId="81" applyNumberFormat="1" applyFont="1" applyProtection="1">
      <alignment shrinkToFit="1"/>
    </xf>
    <xf numFmtId="166" fontId="4" fillId="0" borderId="1" xfId="14" applyNumberFormat="1" applyFont="1" applyProtection="1"/>
    <xf numFmtId="0" fontId="4" fillId="0" borderId="1" xfId="103" applyNumberFormat="1" applyFont="1" applyBorder="1" applyProtection="1"/>
    <xf numFmtId="49" fontId="4" fillId="0" borderId="1" xfId="104" applyNumberFormat="1" applyFont="1" applyBorder="1" applyProtection="1"/>
    <xf numFmtId="0" fontId="4" fillId="0" borderId="1" xfId="100" applyNumberFormat="1" applyFont="1" applyBorder="1" applyProtection="1">
      <alignment horizontal="left"/>
    </xf>
    <xf numFmtId="166" fontId="4" fillId="0" borderId="34" xfId="14" applyNumberFormat="1" applyFont="1" applyBorder="1" applyAlignment="1" applyProtection="1">
      <alignment vertical="center"/>
    </xf>
    <xf numFmtId="0" fontId="4" fillId="0" borderId="34" xfId="85" applyNumberFormat="1" applyFont="1" applyBorder="1" applyAlignment="1" applyProtection="1">
      <alignment horizontal="left" vertical="center" wrapText="1"/>
    </xf>
    <xf numFmtId="0" fontId="4" fillId="0" borderId="34" xfId="90" applyNumberFormat="1" applyFont="1" applyBorder="1" applyAlignment="1" applyProtection="1">
      <alignment horizontal="left" vertical="center" wrapText="1"/>
    </xf>
    <xf numFmtId="0" fontId="4" fillId="0" borderId="34" xfId="93" applyNumberFormat="1" applyFont="1" applyBorder="1" applyAlignment="1" applyProtection="1">
      <alignment horizontal="left" vertical="center" wrapText="1"/>
    </xf>
    <xf numFmtId="166" fontId="4" fillId="0" borderId="34" xfId="14" applyNumberFormat="1" applyFont="1" applyBorder="1" applyAlignment="1" applyProtection="1">
      <alignment horizontal="right" vertical="center"/>
    </xf>
    <xf numFmtId="0" fontId="4" fillId="0" borderId="34" xfId="94" applyNumberFormat="1" applyFont="1" applyBorder="1" applyAlignment="1" applyProtection="1">
      <alignment vertical="center" wrapText="1"/>
    </xf>
    <xf numFmtId="0" fontId="4" fillId="0" borderId="34" xfId="95" applyNumberFormat="1" applyFont="1" applyBorder="1" applyAlignment="1" applyProtection="1">
      <alignment vertical="center"/>
    </xf>
    <xf numFmtId="0" fontId="4" fillId="2" borderId="34" xfId="96" applyNumberFormat="1" applyFont="1" applyBorder="1" applyAlignment="1" applyProtection="1">
      <alignment vertical="center" wrapText="1"/>
    </xf>
    <xf numFmtId="0" fontId="4" fillId="0" borderId="14" xfId="33" applyNumberFormat="1" applyFont="1" applyBorder="1" applyProtection="1">
      <alignment horizontal="center" vertical="center"/>
    </xf>
    <xf numFmtId="49" fontId="4" fillId="0" borderId="45" xfId="51" applyNumberFormat="1" applyFont="1" applyBorder="1" applyProtection="1">
      <alignment horizontal="center" vertical="center" shrinkToFit="1"/>
    </xf>
    <xf numFmtId="166" fontId="14" fillId="0" borderId="34" xfId="14" applyNumberFormat="1" applyFont="1" applyBorder="1" applyAlignment="1" applyProtection="1">
      <alignment vertical="center"/>
    </xf>
    <xf numFmtId="0" fontId="14" fillId="0" borderId="44" xfId="65" applyNumberFormat="1" applyFont="1" applyBorder="1" applyAlignment="1" applyProtection="1">
      <alignment horizontal="left" vertical="center" wrapText="1"/>
    </xf>
    <xf numFmtId="166" fontId="14" fillId="0" borderId="34" xfId="14" applyNumberFormat="1" applyFont="1" applyBorder="1" applyAlignment="1" applyProtection="1">
      <alignment horizontal="right" vertical="center"/>
    </xf>
    <xf numFmtId="0" fontId="19" fillId="0" borderId="34" xfId="59" applyNumberFormat="1" applyFont="1" applyBorder="1" applyAlignment="1" applyProtection="1">
      <alignment horizontal="left" vertical="center" wrapText="1"/>
    </xf>
    <xf numFmtId="166" fontId="19" fillId="0" borderId="34" xfId="14" applyNumberFormat="1" applyFont="1" applyBorder="1" applyAlignment="1" applyProtection="1">
      <alignment horizontal="right" vertical="center"/>
    </xf>
    <xf numFmtId="0" fontId="14" fillId="2" borderId="34" xfId="97" applyNumberFormat="1" applyFont="1" applyBorder="1" applyAlignment="1" applyProtection="1">
      <alignment horizontal="left" vertical="center" wrapText="1"/>
    </xf>
    <xf numFmtId="167" fontId="15" fillId="5" borderId="34" xfId="130" applyNumberFormat="1" applyFont="1" applyFill="1" applyBorder="1" applyAlignment="1" applyProtection="1">
      <alignment horizontal="right"/>
      <protection locked="0"/>
    </xf>
    <xf numFmtId="167" fontId="15" fillId="0" borderId="34" xfId="130" applyNumberFormat="1" applyFont="1" applyBorder="1" applyAlignment="1" applyProtection="1">
      <alignment horizontal="right"/>
      <protection locked="0"/>
    </xf>
    <xf numFmtId="167" fontId="13" fillId="0" borderId="34" xfId="130" applyNumberFormat="1" applyFont="1" applyBorder="1" applyAlignment="1" applyProtection="1">
      <alignment horizontal="right" vertical="center"/>
      <protection locked="0"/>
    </xf>
    <xf numFmtId="167" fontId="15" fillId="0" borderId="34" xfId="130" applyNumberFormat="1" applyFont="1" applyBorder="1" applyAlignment="1" applyProtection="1">
      <alignment horizontal="right" vertical="center"/>
      <protection locked="0"/>
    </xf>
    <xf numFmtId="0" fontId="4" fillId="0" borderId="2" xfId="20" applyFont="1">
      <alignment horizontal="left" wrapText="1"/>
    </xf>
    <xf numFmtId="0" fontId="4" fillId="0" borderId="10" xfId="22" applyFont="1">
      <alignment horizontal="left" wrapText="1"/>
    </xf>
    <xf numFmtId="0" fontId="14" fillId="0" borderId="1" xfId="28" applyNumberFormat="1" applyFont="1" applyBorder="1" applyProtection="1">
      <alignment horizontal="center"/>
    </xf>
    <xf numFmtId="0" fontId="14" fillId="0" borderId="1" xfId="28" applyFont="1" applyBorder="1">
      <alignment horizontal="center"/>
    </xf>
    <xf numFmtId="0" fontId="14" fillId="0" borderId="36" xfId="29" applyNumberFormat="1" applyFont="1" applyBorder="1" applyAlignment="1" applyProtection="1">
      <alignment horizontal="center" vertical="center" wrapText="1"/>
    </xf>
    <xf numFmtId="0" fontId="14" fillId="0" borderId="39" xfId="29" applyFont="1" applyBorder="1" applyAlignment="1">
      <alignment horizontal="center" vertical="center" wrapText="1"/>
    </xf>
    <xf numFmtId="0" fontId="14" fillId="0" borderId="41" xfId="29" applyFont="1" applyBorder="1" applyAlignment="1">
      <alignment horizontal="center" vertical="center" wrapText="1"/>
    </xf>
    <xf numFmtId="49" fontId="14" fillId="0" borderId="37" xfId="30" applyNumberFormat="1" applyFont="1" applyBorder="1" applyAlignment="1" applyProtection="1">
      <alignment horizontal="center" vertical="center" wrapText="1"/>
    </xf>
    <xf numFmtId="49" fontId="14" fillId="0" borderId="13" xfId="30" applyFont="1" applyBorder="1" applyAlignment="1">
      <alignment horizontal="center" vertical="center" wrapText="1"/>
    </xf>
    <xf numFmtId="49" fontId="14" fillId="0" borderId="42" xfId="30" applyFont="1" applyBorder="1" applyAlignment="1">
      <alignment horizontal="center" vertical="center" wrapText="1"/>
    </xf>
    <xf numFmtId="0" fontId="14" fillId="0" borderId="38" xfId="29" applyNumberFormat="1" applyFont="1" applyBorder="1" applyAlignment="1" applyProtection="1">
      <alignment horizontal="center" vertical="center" wrapText="1"/>
    </xf>
    <xf numFmtId="0" fontId="14" fillId="0" borderId="40" xfId="29" applyFont="1" applyBorder="1" applyAlignment="1">
      <alignment horizontal="center" vertical="center" wrapText="1"/>
    </xf>
    <xf numFmtId="0" fontId="14" fillId="0" borderId="43" xfId="29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0" borderId="1" xfId="2" applyNumberFormat="1" applyFont="1" applyProtection="1">
      <alignment horizontal="center"/>
    </xf>
    <xf numFmtId="0" fontId="14" fillId="0" borderId="1" xfId="2" applyFont="1">
      <alignment horizontal="center"/>
    </xf>
    <xf numFmtId="0" fontId="4" fillId="0" borderId="34" xfId="29" applyNumberFormat="1" applyFont="1" applyBorder="1" applyAlignment="1" applyProtection="1">
      <alignment horizontal="center" vertical="center" wrapText="1"/>
    </xf>
    <xf numFmtId="0" fontId="4" fillId="0" borderId="34" xfId="29" applyFont="1" applyBorder="1" applyAlignment="1">
      <alignment horizontal="center" vertical="center" wrapText="1"/>
    </xf>
    <xf numFmtId="49" fontId="4" fillId="0" borderId="34" xfId="30" applyNumberFormat="1" applyFont="1" applyBorder="1" applyAlignment="1" applyProtection="1">
      <alignment horizontal="center" vertical="center" wrapText="1"/>
    </xf>
    <xf numFmtId="49" fontId="4" fillId="0" borderId="34" xfId="30" applyFont="1" applyBorder="1" applyAlignment="1">
      <alignment horizontal="center" vertical="center" wrapText="1"/>
    </xf>
    <xf numFmtId="0" fontId="14" fillId="0" borderId="34" xfId="40" applyNumberFormat="1" applyFont="1" applyFill="1" applyBorder="1" applyAlignment="1" applyProtection="1">
      <alignment horizontal="left" vertical="center" wrapText="1"/>
    </xf>
    <xf numFmtId="49" fontId="14" fillId="0" borderId="34" xfId="42" applyNumberFormat="1" applyFont="1" applyFill="1" applyBorder="1" applyAlignment="1" applyProtection="1">
      <alignment horizontal="center" vertical="center"/>
    </xf>
    <xf numFmtId="166" fontId="15" fillId="0" borderId="34" xfId="0" applyNumberFormat="1" applyFont="1" applyFill="1" applyBorder="1" applyAlignment="1" applyProtection="1">
      <alignment vertical="center"/>
      <protection locked="0"/>
    </xf>
    <xf numFmtId="0" fontId="14" fillId="0" borderId="34" xfId="59" applyNumberFormat="1" applyFont="1" applyFill="1" applyBorder="1" applyAlignment="1" applyProtection="1">
      <alignment horizontal="left" vertical="center" wrapText="1"/>
    </xf>
    <xf numFmtId="49" fontId="14" fillId="0" borderId="34" xfId="61" applyNumberFormat="1" applyFont="1" applyFill="1" applyBorder="1" applyAlignment="1" applyProtection="1">
      <alignment horizontal="center" vertical="center" wrapText="1"/>
    </xf>
    <xf numFmtId="0" fontId="14" fillId="0" borderId="34" xfId="14" applyNumberFormat="1" applyFont="1" applyFill="1" applyBorder="1" applyAlignment="1" applyProtection="1">
      <alignment horizontal="left" vertical="center" wrapText="1"/>
    </xf>
    <xf numFmtId="49" fontId="14" fillId="0" borderId="34" xfId="20" applyNumberFormat="1" applyFont="1" applyFill="1" applyBorder="1" applyAlignment="1" applyProtection="1">
      <alignment horizontal="center" vertical="center"/>
    </xf>
    <xf numFmtId="0" fontId="4" fillId="0" borderId="34" xfId="59" applyNumberFormat="1" applyFont="1" applyFill="1" applyBorder="1" applyAlignment="1" applyProtection="1">
      <alignment horizontal="left" vertical="center" wrapText="1"/>
    </xf>
    <xf numFmtId="49" fontId="4" fillId="0" borderId="34" xfId="61" applyNumberFormat="1" applyFont="1" applyFill="1" applyBorder="1" applyAlignment="1" applyProtection="1">
      <alignment horizontal="center" vertical="center" wrapText="1"/>
    </xf>
    <xf numFmtId="166" fontId="13" fillId="0" borderId="34" xfId="0" applyNumberFormat="1" applyFont="1" applyFill="1" applyBorder="1" applyAlignment="1" applyProtection="1">
      <alignment vertical="center"/>
      <protection locked="0"/>
    </xf>
    <xf numFmtId="169" fontId="14" fillId="6" borderId="34" xfId="54" applyNumberFormat="1" applyFont="1" applyFill="1" applyBorder="1" applyProtection="1">
      <alignment horizontal="right" shrinkToFit="1"/>
    </xf>
    <xf numFmtId="169" fontId="14" fillId="0" borderId="34" xfId="54" applyNumberFormat="1" applyFont="1" applyFill="1" applyBorder="1" applyProtection="1">
      <alignment horizontal="right" shrinkToFit="1"/>
    </xf>
    <xf numFmtId="169" fontId="14" fillId="0" borderId="34" xfId="54" applyNumberFormat="1" applyFont="1" applyFill="1" applyBorder="1" applyAlignment="1" applyProtection="1">
      <alignment horizontal="right" vertical="center" shrinkToFit="1"/>
    </xf>
    <xf numFmtId="169" fontId="4" fillId="0" borderId="34" xfId="54" applyNumberFormat="1" applyFont="1" applyFill="1" applyBorder="1" applyAlignment="1" applyProtection="1">
      <alignment horizontal="right" vertical="center" shrinkToFit="1"/>
    </xf>
    <xf numFmtId="0" fontId="20" fillId="0" borderId="13" xfId="29" applyNumberFormat="1" applyFont="1" applyAlignment="1" applyProtection="1">
      <alignment horizontal="center" vertical="center" wrapText="1"/>
    </xf>
    <xf numFmtId="0" fontId="20" fillId="0" borderId="13" xfId="29" applyFont="1" applyAlignment="1">
      <alignment horizontal="center" vertical="center" wrapText="1"/>
    </xf>
    <xf numFmtId="0" fontId="20" fillId="0" borderId="20" xfId="29" applyFont="1" applyBorder="1" applyAlignment="1">
      <alignment horizontal="center" vertical="center" wrapText="1"/>
    </xf>
    <xf numFmtId="169" fontId="15" fillId="5" borderId="34" xfId="130" applyNumberFormat="1" applyFont="1" applyFill="1" applyBorder="1" applyAlignment="1" applyProtection="1">
      <alignment horizontal="right"/>
      <protection locked="0"/>
    </xf>
    <xf numFmtId="169" fontId="15" fillId="0" borderId="34" xfId="130" applyNumberFormat="1" applyFont="1" applyBorder="1" applyAlignment="1" applyProtection="1">
      <alignment horizontal="right"/>
      <protection locked="0"/>
    </xf>
    <xf numFmtId="169" fontId="15" fillId="0" borderId="34" xfId="130" applyNumberFormat="1" applyFont="1" applyBorder="1" applyAlignment="1" applyProtection="1">
      <alignment horizontal="right" vertical="center"/>
      <protection locked="0"/>
    </xf>
    <xf numFmtId="169" fontId="13" fillId="0" borderId="34" xfId="130" applyNumberFormat="1" applyFont="1" applyBorder="1" applyAlignment="1" applyProtection="1">
      <alignment horizontal="right" vertical="center"/>
      <protection locked="0"/>
    </xf>
    <xf numFmtId="174" fontId="13" fillId="0" borderId="34" xfId="130" applyNumberFormat="1" applyFont="1" applyBorder="1" applyAlignment="1" applyProtection="1">
      <alignment horizontal="right" vertical="center"/>
      <protection locked="0"/>
    </xf>
  </cellXfs>
  <cellStyles count="131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  <cellStyle name="Финансовый" xfId="130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6"/>
  <sheetViews>
    <sheetView tabSelected="1" view="pageBreakPreview" zoomScale="80" zoomScaleNormal="80" zoomScaleSheetLayoutView="80" workbookViewId="0">
      <selection activeCell="A217" sqref="A217"/>
    </sheetView>
  </sheetViews>
  <sheetFormatPr defaultColWidth="8.625" defaultRowHeight="15.75"/>
  <cols>
    <col min="1" max="1" width="99" style="5" customWidth="1"/>
    <col min="2" max="2" width="17.125" style="5" customWidth="1"/>
    <col min="3" max="3" width="15.25" style="5" customWidth="1"/>
    <col min="4" max="4" width="15.75" style="5" customWidth="1"/>
    <col min="5" max="5" width="3" style="5" hidden="1" customWidth="1"/>
    <col min="6" max="16384" width="8.625" style="5"/>
  </cols>
  <sheetData>
    <row r="1" spans="1:5">
      <c r="A1" s="4"/>
      <c r="B1" s="119" t="s">
        <v>317</v>
      </c>
      <c r="C1" s="119"/>
      <c r="D1" s="119"/>
      <c r="E1" s="119"/>
    </row>
    <row r="2" spans="1:5">
      <c r="A2" s="4"/>
      <c r="B2" s="119"/>
      <c r="C2" s="119"/>
      <c r="D2" s="119"/>
      <c r="E2" s="119"/>
    </row>
    <row r="3" spans="1:5">
      <c r="A3" s="4"/>
      <c r="B3" s="119" t="s">
        <v>318</v>
      </c>
      <c r="C3" s="119"/>
      <c r="D3" s="119"/>
      <c r="E3" s="119"/>
    </row>
    <row r="4" spans="1:5">
      <c r="A4" s="120" t="s">
        <v>0</v>
      </c>
      <c r="B4" s="121"/>
      <c r="C4" s="121"/>
      <c r="D4" s="6"/>
      <c r="E4" s="1"/>
    </row>
    <row r="5" spans="1:5" ht="16.5" thickBot="1">
      <c r="A5" s="7"/>
      <c r="B5" s="8"/>
      <c r="C5" s="9"/>
      <c r="D5" s="10" t="s">
        <v>1</v>
      </c>
      <c r="E5" s="2"/>
    </row>
    <row r="6" spans="1:5">
      <c r="A6" s="4"/>
      <c r="B6" s="4"/>
      <c r="C6" s="12" t="s">
        <v>2</v>
      </c>
      <c r="D6" s="26" t="s">
        <v>3</v>
      </c>
      <c r="E6" s="3"/>
    </row>
    <row r="7" spans="1:5">
      <c r="A7" s="11"/>
      <c r="B7" s="11"/>
      <c r="C7" s="12" t="s">
        <v>4</v>
      </c>
      <c r="D7" s="27">
        <v>46113</v>
      </c>
      <c r="E7" s="3"/>
    </row>
    <row r="8" spans="1:5">
      <c r="A8" s="14" t="s">
        <v>5</v>
      </c>
      <c r="B8" s="15"/>
      <c r="C8" s="16" t="s">
        <v>6</v>
      </c>
      <c r="D8" s="17" t="s">
        <v>7</v>
      </c>
      <c r="E8" s="3"/>
    </row>
    <row r="9" spans="1:5" ht="15.75" customHeight="1">
      <c r="A9" s="14" t="s">
        <v>8</v>
      </c>
      <c r="B9" s="106"/>
      <c r="C9" s="16" t="s">
        <v>9</v>
      </c>
      <c r="D9" s="18" t="s">
        <v>10</v>
      </c>
      <c r="E9" s="3"/>
    </row>
    <row r="10" spans="1:5" ht="15.75" customHeight="1">
      <c r="A10" s="14" t="s">
        <v>11</v>
      </c>
      <c r="B10" s="107"/>
      <c r="C10" s="19" t="s">
        <v>12</v>
      </c>
      <c r="D10" s="18" t="s">
        <v>13</v>
      </c>
      <c r="E10" s="3"/>
    </row>
    <row r="11" spans="1:5">
      <c r="A11" s="11" t="s">
        <v>313</v>
      </c>
      <c r="B11" s="20"/>
      <c r="C11" s="21"/>
      <c r="D11" s="18"/>
      <c r="E11" s="3"/>
    </row>
    <row r="12" spans="1:5" ht="16.5" thickBot="1">
      <c r="A12" s="14" t="s">
        <v>311</v>
      </c>
      <c r="B12" s="15"/>
      <c r="C12" s="19" t="s">
        <v>14</v>
      </c>
      <c r="D12" s="22" t="s">
        <v>15</v>
      </c>
      <c r="E12" s="3"/>
    </row>
    <row r="13" spans="1:5" ht="16.5" thickBot="1">
      <c r="A13" s="108" t="s">
        <v>16</v>
      </c>
      <c r="B13" s="109"/>
      <c r="C13" s="109"/>
      <c r="D13" s="109"/>
      <c r="E13" s="23"/>
    </row>
    <row r="14" spans="1:5" ht="15.75" customHeight="1">
      <c r="A14" s="110" t="s">
        <v>17</v>
      </c>
      <c r="B14" s="113" t="s">
        <v>18</v>
      </c>
      <c r="C14" s="113" t="s">
        <v>19</v>
      </c>
      <c r="D14" s="116" t="s">
        <v>371</v>
      </c>
      <c r="E14" s="28"/>
    </row>
    <row r="15" spans="1:5">
      <c r="A15" s="111"/>
      <c r="B15" s="114"/>
      <c r="C15" s="114"/>
      <c r="D15" s="117"/>
      <c r="E15" s="25"/>
    </row>
    <row r="16" spans="1:5" ht="16.5" thickBot="1">
      <c r="A16" s="112"/>
      <c r="B16" s="115"/>
      <c r="C16" s="115"/>
      <c r="D16" s="118"/>
      <c r="E16" s="25"/>
    </row>
    <row r="17" spans="1:5">
      <c r="A17" s="30">
        <v>1</v>
      </c>
      <c r="B17" s="29" t="s">
        <v>319</v>
      </c>
      <c r="C17" s="29" t="s">
        <v>320</v>
      </c>
      <c r="D17" s="29" t="s">
        <v>373</v>
      </c>
      <c r="E17" s="24"/>
    </row>
    <row r="18" spans="1:5" s="33" customFormat="1">
      <c r="A18" s="31" t="s">
        <v>21</v>
      </c>
      <c r="B18" s="102">
        <v>30125048.925169997</v>
      </c>
      <c r="C18" s="102">
        <v>8166522.2895100005</v>
      </c>
      <c r="D18" s="143">
        <f>C18/B18</f>
        <v>0.27108743656468326</v>
      </c>
      <c r="E18" s="32"/>
    </row>
    <row r="19" spans="1:5" s="33" customFormat="1">
      <c r="A19" s="34" t="s">
        <v>23</v>
      </c>
      <c r="B19" s="103">
        <v>0</v>
      </c>
      <c r="C19" s="103">
        <v>0</v>
      </c>
      <c r="D19" s="144" t="s">
        <v>28</v>
      </c>
      <c r="E19" s="32"/>
    </row>
    <row r="20" spans="1:5" s="33" customFormat="1">
      <c r="A20" s="35" t="s">
        <v>24</v>
      </c>
      <c r="B20" s="103">
        <v>17579477</v>
      </c>
      <c r="C20" s="103">
        <v>4703685.5381999994</v>
      </c>
      <c r="D20" s="145">
        <f>C20/B20</f>
        <v>0.26756686437258625</v>
      </c>
      <c r="E20" s="32"/>
    </row>
    <row r="21" spans="1:5" s="33" customFormat="1">
      <c r="A21" s="35" t="s">
        <v>25</v>
      </c>
      <c r="B21" s="103">
        <v>13621592.699999999</v>
      </c>
      <c r="C21" s="103">
        <v>2970105.7270999998</v>
      </c>
      <c r="D21" s="145">
        <f t="shared" ref="D21:D84" si="0">C21/B21</f>
        <v>0.21804393895142674</v>
      </c>
      <c r="E21" s="32"/>
    </row>
    <row r="22" spans="1:5" s="33" customFormat="1">
      <c r="A22" s="35" t="s">
        <v>26</v>
      </c>
      <c r="B22" s="103">
        <v>4364898.5</v>
      </c>
      <c r="C22" s="103">
        <v>1171401.8534300001</v>
      </c>
      <c r="D22" s="145">
        <f t="shared" si="0"/>
        <v>0.26836863524547022</v>
      </c>
      <c r="E22" s="32"/>
    </row>
    <row r="23" spans="1:5" s="38" customFormat="1" ht="31.5">
      <c r="A23" s="36" t="s">
        <v>27</v>
      </c>
      <c r="B23" s="104">
        <v>4364898.5</v>
      </c>
      <c r="C23" s="104">
        <v>1171401.8534300001</v>
      </c>
      <c r="D23" s="146">
        <f t="shared" si="0"/>
        <v>0.26836863524547022</v>
      </c>
      <c r="E23" s="37"/>
    </row>
    <row r="24" spans="1:5" s="38" customFormat="1">
      <c r="A24" s="36" t="s">
        <v>312</v>
      </c>
      <c r="B24" s="104">
        <v>4364898.5</v>
      </c>
      <c r="C24" s="104">
        <v>1171401.8534300001</v>
      </c>
      <c r="D24" s="146">
        <f t="shared" si="0"/>
        <v>0.26836863524547022</v>
      </c>
      <c r="E24" s="37"/>
    </row>
    <row r="25" spans="1:5" s="41" customFormat="1">
      <c r="A25" s="39" t="s">
        <v>29</v>
      </c>
      <c r="B25" s="105">
        <v>9256694.1999999993</v>
      </c>
      <c r="C25" s="105">
        <v>1798703.8736700001</v>
      </c>
      <c r="D25" s="145">
        <f t="shared" si="0"/>
        <v>0.1943138484222586</v>
      </c>
      <c r="E25" s="40"/>
    </row>
    <row r="26" spans="1:5" s="38" customFormat="1" ht="126">
      <c r="A26" s="36" t="s">
        <v>30</v>
      </c>
      <c r="B26" s="104">
        <v>4690794.5999999996</v>
      </c>
      <c r="C26" s="104">
        <v>775791.08685000008</v>
      </c>
      <c r="D26" s="146">
        <f t="shared" si="0"/>
        <v>0.16538585740889192</v>
      </c>
      <c r="E26" s="37"/>
    </row>
    <row r="27" spans="1:5" s="38" customFormat="1" ht="94.5">
      <c r="A27" s="36" t="s">
        <v>31</v>
      </c>
      <c r="B27" s="104">
        <v>11289</v>
      </c>
      <c r="C27" s="104">
        <v>-222.06270000000001</v>
      </c>
      <c r="D27" s="146">
        <f t="shared" si="0"/>
        <v>-1.9670714855168751E-2</v>
      </c>
      <c r="E27" s="37"/>
    </row>
    <row r="28" spans="1:5" s="38" customFormat="1" ht="94.5">
      <c r="A28" s="36" t="s">
        <v>32</v>
      </c>
      <c r="B28" s="104">
        <v>1824.2</v>
      </c>
      <c r="C28" s="104">
        <v>101.4</v>
      </c>
      <c r="D28" s="146">
        <f t="shared" si="0"/>
        <v>5.5586010305887515E-2</v>
      </c>
      <c r="E28" s="37"/>
    </row>
    <row r="29" spans="1:5" s="38" customFormat="1" ht="94.5">
      <c r="A29" s="36" t="s">
        <v>33</v>
      </c>
      <c r="B29" s="104">
        <v>3106.6</v>
      </c>
      <c r="C29" s="104">
        <v>335.58271999999999</v>
      </c>
      <c r="D29" s="146">
        <f t="shared" si="0"/>
        <v>0.10802250692074937</v>
      </c>
      <c r="E29" s="37"/>
    </row>
    <row r="30" spans="1:5" s="38" customFormat="1" ht="94.5">
      <c r="A30" s="36" t="s">
        <v>34</v>
      </c>
      <c r="B30" s="104">
        <v>2816</v>
      </c>
      <c r="C30" s="104">
        <v>1200</v>
      </c>
      <c r="D30" s="146">
        <f t="shared" si="0"/>
        <v>0.42613636363636365</v>
      </c>
      <c r="E30" s="37"/>
    </row>
    <row r="31" spans="1:5" s="38" customFormat="1" ht="94.5">
      <c r="A31" s="36" t="s">
        <v>35</v>
      </c>
      <c r="B31" s="104">
        <v>18576.8</v>
      </c>
      <c r="C31" s="104">
        <v>-2686.8209400000001</v>
      </c>
      <c r="D31" s="146">
        <f t="shared" si="0"/>
        <v>-0.14463314133758237</v>
      </c>
      <c r="E31" s="37"/>
    </row>
    <row r="32" spans="1:5" s="38" customFormat="1" ht="78.75">
      <c r="A32" s="36" t="s">
        <v>36</v>
      </c>
      <c r="B32" s="104">
        <v>64251</v>
      </c>
      <c r="C32" s="104">
        <v>9609.1015800000005</v>
      </c>
      <c r="D32" s="146">
        <f t="shared" si="0"/>
        <v>0.14955567353037308</v>
      </c>
      <c r="E32" s="37"/>
    </row>
    <row r="33" spans="1:5" s="38" customFormat="1" ht="47.25">
      <c r="A33" s="36" t="s">
        <v>37</v>
      </c>
      <c r="B33" s="104">
        <v>3548.2</v>
      </c>
      <c r="C33" s="104">
        <v>942.09209999999996</v>
      </c>
      <c r="D33" s="146">
        <f t="shared" si="0"/>
        <v>0.26551268248689475</v>
      </c>
      <c r="E33" s="37"/>
    </row>
    <row r="34" spans="1:5" s="38" customFormat="1" ht="283.5">
      <c r="A34" s="36" t="s">
        <v>38</v>
      </c>
      <c r="B34" s="104">
        <v>138528.79999999999</v>
      </c>
      <c r="C34" s="104">
        <v>1926.1141</v>
      </c>
      <c r="D34" s="146">
        <f t="shared" si="0"/>
        <v>1.3904069767441862E-2</v>
      </c>
      <c r="E34" s="37"/>
    </row>
    <row r="35" spans="1:5" s="38" customFormat="1" ht="63">
      <c r="A35" s="36" t="s">
        <v>39</v>
      </c>
      <c r="B35" s="104">
        <v>15747.1</v>
      </c>
      <c r="C35" s="104">
        <v>5085.3781300000001</v>
      </c>
      <c r="D35" s="146">
        <f t="shared" si="0"/>
        <v>0.3229406131922703</v>
      </c>
      <c r="E35" s="37"/>
    </row>
    <row r="36" spans="1:5" s="38" customFormat="1" ht="63">
      <c r="A36" s="36" t="s">
        <v>40</v>
      </c>
      <c r="B36" s="104">
        <v>276129.09999999998</v>
      </c>
      <c r="C36" s="104">
        <v>25970.370139999999</v>
      </c>
      <c r="D36" s="146">
        <f t="shared" si="0"/>
        <v>9.4051551031745659E-2</v>
      </c>
      <c r="E36" s="37"/>
    </row>
    <row r="37" spans="1:5" s="38" customFormat="1" ht="173.25">
      <c r="A37" s="36" t="s">
        <v>41</v>
      </c>
      <c r="B37" s="104">
        <v>37374.800000000003</v>
      </c>
      <c r="C37" s="104">
        <v>3439.5671400000001</v>
      </c>
      <c r="D37" s="146">
        <f t="shared" si="0"/>
        <v>9.202904470391815E-2</v>
      </c>
      <c r="E37" s="37"/>
    </row>
    <row r="38" spans="1:5" s="38" customFormat="1" ht="173.25">
      <c r="A38" s="36" t="s">
        <v>42</v>
      </c>
      <c r="B38" s="104">
        <v>4573.5</v>
      </c>
      <c r="C38" s="104">
        <v>983.40260000000001</v>
      </c>
      <c r="D38" s="146">
        <f t="shared" si="0"/>
        <v>0.2150218869574724</v>
      </c>
      <c r="E38" s="37"/>
    </row>
    <row r="39" spans="1:5" s="38" customFormat="1" ht="173.25">
      <c r="A39" s="36" t="s">
        <v>43</v>
      </c>
      <c r="B39" s="104">
        <v>984.5</v>
      </c>
      <c r="C39" s="104" t="s">
        <v>28</v>
      </c>
      <c r="D39" s="147" t="s">
        <v>28</v>
      </c>
      <c r="E39" s="37"/>
    </row>
    <row r="40" spans="1:5" s="38" customFormat="1" ht="110.25">
      <c r="A40" s="36" t="s">
        <v>44</v>
      </c>
      <c r="B40" s="104">
        <v>4.5999999999999996</v>
      </c>
      <c r="C40" s="104">
        <v>-6.5413399999999999</v>
      </c>
      <c r="D40" s="146">
        <f t="shared" si="0"/>
        <v>-1.4220304347826087</v>
      </c>
      <c r="E40" s="37"/>
    </row>
    <row r="41" spans="1:5" s="38" customFormat="1" ht="47.25">
      <c r="A41" s="36" t="s">
        <v>45</v>
      </c>
      <c r="B41" s="104" t="s">
        <v>28</v>
      </c>
      <c r="C41" s="104">
        <v>86.7483</v>
      </c>
      <c r="D41" s="147" t="s">
        <v>28</v>
      </c>
      <c r="E41" s="37"/>
    </row>
    <row r="42" spans="1:5" s="38" customFormat="1" ht="31.5">
      <c r="A42" s="36" t="s">
        <v>46</v>
      </c>
      <c r="B42" s="104">
        <v>3968415</v>
      </c>
      <c r="C42" s="104">
        <v>974677.35929999989</v>
      </c>
      <c r="D42" s="146">
        <f t="shared" si="0"/>
        <v>0.24560872774142822</v>
      </c>
      <c r="E42" s="37"/>
    </row>
    <row r="43" spans="1:5" s="38" customFormat="1" ht="47.25">
      <c r="A43" s="36" t="s">
        <v>47</v>
      </c>
      <c r="B43" s="104" t="s">
        <v>28</v>
      </c>
      <c r="C43" s="104">
        <v>-7.9276599999999995</v>
      </c>
      <c r="D43" s="147" t="s">
        <v>28</v>
      </c>
      <c r="E43" s="37"/>
    </row>
    <row r="44" spans="1:5" s="38" customFormat="1" ht="47.25">
      <c r="A44" s="36" t="s">
        <v>48</v>
      </c>
      <c r="B44" s="104">
        <v>18730.400000000001</v>
      </c>
      <c r="C44" s="104">
        <v>1479.0233500000002</v>
      </c>
      <c r="D44" s="146">
        <f t="shared" si="0"/>
        <v>7.896378881390681E-2</v>
      </c>
      <c r="E44" s="37"/>
    </row>
    <row r="45" spans="1:5" s="41" customFormat="1" ht="31.5">
      <c r="A45" s="39" t="s">
        <v>49</v>
      </c>
      <c r="B45" s="105">
        <v>85300.2</v>
      </c>
      <c r="C45" s="105">
        <v>17398.975340000001</v>
      </c>
      <c r="D45" s="146">
        <f t="shared" si="0"/>
        <v>0.20397344132839082</v>
      </c>
      <c r="E45" s="40"/>
    </row>
    <row r="46" spans="1:5" s="38" customFormat="1">
      <c r="A46" s="36" t="s">
        <v>50</v>
      </c>
      <c r="B46" s="104">
        <v>76378</v>
      </c>
      <c r="C46" s="104">
        <v>17398.975340000001</v>
      </c>
      <c r="D46" s="146">
        <f t="shared" si="0"/>
        <v>0.22780087643038571</v>
      </c>
      <c r="E46" s="37"/>
    </row>
    <row r="47" spans="1:5" s="38" customFormat="1" ht="47.25">
      <c r="A47" s="36" t="s">
        <v>51</v>
      </c>
      <c r="B47" s="104">
        <v>39561.4</v>
      </c>
      <c r="C47" s="104">
        <v>8640.6892899999984</v>
      </c>
      <c r="D47" s="146">
        <f t="shared" si="0"/>
        <v>0.21841212115850295</v>
      </c>
      <c r="E47" s="37"/>
    </row>
    <row r="48" spans="1:5" s="38" customFormat="1" ht="47.25">
      <c r="A48" s="36" t="s">
        <v>52</v>
      </c>
      <c r="B48" s="104">
        <v>39561.4</v>
      </c>
      <c r="C48" s="104">
        <v>8640.6892899999984</v>
      </c>
      <c r="D48" s="146">
        <f t="shared" si="0"/>
        <v>0.21841212115850295</v>
      </c>
      <c r="E48" s="37"/>
    </row>
    <row r="49" spans="1:5" s="38" customFormat="1" ht="47.25">
      <c r="A49" s="36" t="s">
        <v>53</v>
      </c>
      <c r="B49" s="104">
        <v>187.7</v>
      </c>
      <c r="C49" s="104">
        <v>39.130800000000001</v>
      </c>
      <c r="D49" s="146">
        <f t="shared" si="0"/>
        <v>0.20847522642514651</v>
      </c>
      <c r="E49" s="37"/>
    </row>
    <row r="50" spans="1:5" s="38" customFormat="1" ht="47.25">
      <c r="A50" s="36" t="s">
        <v>54</v>
      </c>
      <c r="B50" s="104">
        <v>187.7</v>
      </c>
      <c r="C50" s="104">
        <v>39.130800000000001</v>
      </c>
      <c r="D50" s="146">
        <f t="shared" si="0"/>
        <v>0.20847522642514651</v>
      </c>
      <c r="E50" s="37"/>
    </row>
    <row r="51" spans="1:5" s="38" customFormat="1" ht="47.25">
      <c r="A51" s="36" t="s">
        <v>55</v>
      </c>
      <c r="B51" s="104">
        <v>39551.1</v>
      </c>
      <c r="C51" s="104">
        <v>9572.3629199999996</v>
      </c>
      <c r="D51" s="146">
        <f t="shared" si="0"/>
        <v>0.24202520081615936</v>
      </c>
      <c r="E51" s="37"/>
    </row>
    <row r="52" spans="1:5" s="38" customFormat="1" ht="47.25">
      <c r="A52" s="36" t="s">
        <v>56</v>
      </c>
      <c r="B52" s="104">
        <v>39551.1</v>
      </c>
      <c r="C52" s="104">
        <v>9572.3629199999996</v>
      </c>
      <c r="D52" s="146">
        <f t="shared" si="0"/>
        <v>0.24202520081615936</v>
      </c>
      <c r="E52" s="37"/>
    </row>
    <row r="53" spans="1:5" s="38" customFormat="1" ht="47.25">
      <c r="A53" s="36" t="s">
        <v>57</v>
      </c>
      <c r="B53" s="104">
        <v>-2922.2</v>
      </c>
      <c r="C53" s="104">
        <v>-853.20767000000001</v>
      </c>
      <c r="D53" s="146">
        <f t="shared" si="0"/>
        <v>0.29197442680172475</v>
      </c>
      <c r="E53" s="37"/>
    </row>
    <row r="54" spans="1:5" s="38" customFormat="1" ht="47.25">
      <c r="A54" s="36" t="s">
        <v>58</v>
      </c>
      <c r="B54" s="104">
        <v>-2922.2</v>
      </c>
      <c r="C54" s="104">
        <v>-853.20767000000001</v>
      </c>
      <c r="D54" s="146">
        <f t="shared" si="0"/>
        <v>0.29197442680172475</v>
      </c>
      <c r="E54" s="37"/>
    </row>
    <row r="55" spans="1:5" s="38" customFormat="1">
      <c r="A55" s="36" t="s">
        <v>59</v>
      </c>
      <c r="B55" s="104">
        <v>8922.2000000000007</v>
      </c>
      <c r="C55" s="104" t="s">
        <v>28</v>
      </c>
      <c r="D55" s="147" t="s">
        <v>28</v>
      </c>
      <c r="E55" s="37"/>
    </row>
    <row r="56" spans="1:5" s="41" customFormat="1">
      <c r="A56" s="39" t="s">
        <v>60</v>
      </c>
      <c r="B56" s="105">
        <v>1088773</v>
      </c>
      <c r="C56" s="105">
        <v>91869.441120000003</v>
      </c>
      <c r="D56" s="145">
        <f t="shared" si="0"/>
        <v>8.4378875229271857E-2</v>
      </c>
      <c r="E56" s="40"/>
    </row>
    <row r="57" spans="1:5" s="38" customFormat="1">
      <c r="A57" s="36" t="s">
        <v>61</v>
      </c>
      <c r="B57" s="104">
        <v>937328</v>
      </c>
      <c r="C57" s="104">
        <v>92045.013170000006</v>
      </c>
      <c r="D57" s="146">
        <f t="shared" si="0"/>
        <v>9.8199363691258562E-2</v>
      </c>
      <c r="E57" s="37"/>
    </row>
    <row r="58" spans="1:5" s="38" customFormat="1">
      <c r="A58" s="36" t="s">
        <v>62</v>
      </c>
      <c r="B58" s="104">
        <v>709503.5</v>
      </c>
      <c r="C58" s="104">
        <v>65923.222680000006</v>
      </c>
      <c r="D58" s="146">
        <f t="shared" si="0"/>
        <v>9.2914584184574156E-2</v>
      </c>
      <c r="E58" s="37"/>
    </row>
    <row r="59" spans="1:5" s="38" customFormat="1">
      <c r="A59" s="36" t="s">
        <v>62</v>
      </c>
      <c r="B59" s="104">
        <v>709503.5</v>
      </c>
      <c r="C59" s="104">
        <v>65923.222680000006</v>
      </c>
      <c r="D59" s="146">
        <f t="shared" si="0"/>
        <v>9.2914584184574156E-2</v>
      </c>
      <c r="E59" s="37"/>
    </row>
    <row r="60" spans="1:5" s="38" customFormat="1" ht="31.5">
      <c r="A60" s="36" t="s">
        <v>63</v>
      </c>
      <c r="B60" s="104">
        <v>227824.5</v>
      </c>
      <c r="C60" s="104">
        <v>26121.790489999999</v>
      </c>
      <c r="D60" s="146">
        <f t="shared" si="0"/>
        <v>0.11465751264679611</v>
      </c>
      <c r="E60" s="37"/>
    </row>
    <row r="61" spans="1:5" s="38" customFormat="1" ht="47.25">
      <c r="A61" s="36" t="s">
        <v>64</v>
      </c>
      <c r="B61" s="104">
        <v>227824.5</v>
      </c>
      <c r="C61" s="104">
        <v>26121.790489999999</v>
      </c>
      <c r="D61" s="146">
        <f t="shared" si="0"/>
        <v>0.11465751264679611</v>
      </c>
      <c r="E61" s="37"/>
    </row>
    <row r="62" spans="1:5" s="38" customFormat="1">
      <c r="A62" s="36" t="s">
        <v>65</v>
      </c>
      <c r="B62" s="104" t="s">
        <v>28</v>
      </c>
      <c r="C62" s="104">
        <v>22.065159999999999</v>
      </c>
      <c r="D62" s="147" t="s">
        <v>28</v>
      </c>
      <c r="E62" s="37"/>
    </row>
    <row r="63" spans="1:5" s="38" customFormat="1">
      <c r="A63" s="36" t="s">
        <v>65</v>
      </c>
      <c r="B63" s="104" t="s">
        <v>28</v>
      </c>
      <c r="C63" s="104">
        <v>22.065159999999999</v>
      </c>
      <c r="D63" s="147" t="s">
        <v>28</v>
      </c>
      <c r="E63" s="37"/>
    </row>
    <row r="64" spans="1:5" s="38" customFormat="1">
      <c r="A64" s="36" t="s">
        <v>66</v>
      </c>
      <c r="B64" s="104">
        <v>704.6</v>
      </c>
      <c r="C64" s="104">
        <v>89.914460000000005</v>
      </c>
      <c r="D64" s="146">
        <f t="shared" si="0"/>
        <v>0.12761064433721261</v>
      </c>
      <c r="E64" s="37"/>
    </row>
    <row r="65" spans="1:5" s="38" customFormat="1">
      <c r="A65" s="36" t="s">
        <v>66</v>
      </c>
      <c r="B65" s="104">
        <v>704.6</v>
      </c>
      <c r="C65" s="104">
        <v>89.914460000000005</v>
      </c>
      <c r="D65" s="146">
        <f t="shared" si="0"/>
        <v>0.12761064433721261</v>
      </c>
      <c r="E65" s="37"/>
    </row>
    <row r="66" spans="1:5" s="38" customFormat="1">
      <c r="A66" s="36" t="s">
        <v>67</v>
      </c>
      <c r="B66" s="104">
        <v>150740.4</v>
      </c>
      <c r="C66" s="104">
        <v>-287.55167</v>
      </c>
      <c r="D66" s="146">
        <f t="shared" si="0"/>
        <v>-1.9075952432128348E-3</v>
      </c>
      <c r="E66" s="37"/>
    </row>
    <row r="67" spans="1:5" s="38" customFormat="1" ht="31.5">
      <c r="A67" s="36" t="s">
        <v>68</v>
      </c>
      <c r="B67" s="104">
        <v>150740.4</v>
      </c>
      <c r="C67" s="104">
        <v>-287.55167</v>
      </c>
      <c r="D67" s="146">
        <f t="shared" si="0"/>
        <v>-1.9075952432128348E-3</v>
      </c>
      <c r="E67" s="37"/>
    </row>
    <row r="68" spans="1:5" s="41" customFormat="1">
      <c r="A68" s="39" t="s">
        <v>69</v>
      </c>
      <c r="B68" s="105">
        <v>107876</v>
      </c>
      <c r="C68" s="105">
        <v>1010728.97216</v>
      </c>
      <c r="D68" s="145">
        <f t="shared" si="0"/>
        <v>9.3693590062664533</v>
      </c>
      <c r="E68" s="40"/>
    </row>
    <row r="69" spans="1:5" s="38" customFormat="1">
      <c r="A69" s="36" t="s">
        <v>70</v>
      </c>
      <c r="B69" s="104">
        <v>82421.899999999994</v>
      </c>
      <c r="C69" s="104">
        <v>6780.0072300000002</v>
      </c>
      <c r="D69" s="146">
        <f t="shared" si="0"/>
        <v>8.2259778408408452E-2</v>
      </c>
      <c r="E69" s="37"/>
    </row>
    <row r="70" spans="1:5" s="38" customFormat="1" ht="31.5">
      <c r="A70" s="36" t="s">
        <v>71</v>
      </c>
      <c r="B70" s="104">
        <v>82421.899999999994</v>
      </c>
      <c r="C70" s="104">
        <v>6780.0072300000002</v>
      </c>
      <c r="D70" s="146">
        <f t="shared" si="0"/>
        <v>8.2259778408408452E-2</v>
      </c>
      <c r="E70" s="37"/>
    </row>
    <row r="71" spans="1:5" s="38" customFormat="1">
      <c r="A71" s="36" t="s">
        <v>72</v>
      </c>
      <c r="B71" s="104">
        <v>25454.1</v>
      </c>
      <c r="C71" s="104">
        <v>1003948.9649299999</v>
      </c>
      <c r="D71" s="146">
        <f t="shared" si="0"/>
        <v>39.441542420670935</v>
      </c>
      <c r="E71" s="37"/>
    </row>
    <row r="72" spans="1:5" s="38" customFormat="1">
      <c r="A72" s="36" t="s">
        <v>73</v>
      </c>
      <c r="B72" s="104">
        <v>13405.4</v>
      </c>
      <c r="C72" s="104">
        <v>1003104.02315</v>
      </c>
      <c r="D72" s="146">
        <f t="shared" si="0"/>
        <v>74.828354480284062</v>
      </c>
      <c r="E72" s="37"/>
    </row>
    <row r="73" spans="1:5" s="38" customFormat="1" ht="31.5">
      <c r="A73" s="36" t="s">
        <v>74</v>
      </c>
      <c r="B73" s="104">
        <v>13405.4</v>
      </c>
      <c r="C73" s="104">
        <v>1003104.02315</v>
      </c>
      <c r="D73" s="146">
        <f t="shared" si="0"/>
        <v>74.828354480284062</v>
      </c>
      <c r="E73" s="37"/>
    </row>
    <row r="74" spans="1:5" s="38" customFormat="1">
      <c r="A74" s="36" t="s">
        <v>75</v>
      </c>
      <c r="B74" s="104">
        <v>12048.7</v>
      </c>
      <c r="C74" s="104">
        <v>844.94177999999999</v>
      </c>
      <c r="D74" s="146">
        <f t="shared" si="0"/>
        <v>7.0127215384232319E-2</v>
      </c>
      <c r="E74" s="37"/>
    </row>
    <row r="75" spans="1:5" s="38" customFormat="1" ht="31.5">
      <c r="A75" s="36" t="s">
        <v>76</v>
      </c>
      <c r="B75" s="104">
        <v>12048.7</v>
      </c>
      <c r="C75" s="104">
        <v>844.94177999999999</v>
      </c>
      <c r="D75" s="146">
        <f t="shared" si="0"/>
        <v>7.0127215384232319E-2</v>
      </c>
      <c r="E75" s="37"/>
    </row>
    <row r="76" spans="1:5" s="41" customFormat="1">
      <c r="A76" s="39" t="s">
        <v>77</v>
      </c>
      <c r="B76" s="105">
        <v>155437</v>
      </c>
      <c r="C76" s="105">
        <v>31770.897000000001</v>
      </c>
      <c r="D76" s="145">
        <f t="shared" si="0"/>
        <v>0.20439726062649177</v>
      </c>
      <c r="E76" s="40"/>
    </row>
    <row r="77" spans="1:5" s="38" customFormat="1">
      <c r="A77" s="36" t="s">
        <v>78</v>
      </c>
      <c r="B77" s="104">
        <v>155392</v>
      </c>
      <c r="C77" s="104">
        <v>31770.097000000002</v>
      </c>
      <c r="D77" s="146">
        <f t="shared" si="0"/>
        <v>0.20445130379942342</v>
      </c>
      <c r="E77" s="37"/>
    </row>
    <row r="78" spans="1:5" s="38" customFormat="1" ht="31.5">
      <c r="A78" s="36" t="s">
        <v>79</v>
      </c>
      <c r="B78" s="104">
        <v>155392</v>
      </c>
      <c r="C78" s="104">
        <v>31770.097000000002</v>
      </c>
      <c r="D78" s="146">
        <f t="shared" si="0"/>
        <v>0.20445130379942342</v>
      </c>
      <c r="E78" s="37"/>
    </row>
    <row r="79" spans="1:5" s="38" customFormat="1" ht="31.5">
      <c r="A79" s="36" t="s">
        <v>80</v>
      </c>
      <c r="B79" s="104">
        <v>5</v>
      </c>
      <c r="C79" s="104">
        <v>0.8</v>
      </c>
      <c r="D79" s="146">
        <f t="shared" si="0"/>
        <v>0.16</v>
      </c>
      <c r="E79" s="37"/>
    </row>
    <row r="80" spans="1:5" s="38" customFormat="1" ht="47.25">
      <c r="A80" s="36" t="s">
        <v>81</v>
      </c>
      <c r="B80" s="104">
        <v>5</v>
      </c>
      <c r="C80" s="104">
        <v>0.8</v>
      </c>
      <c r="D80" s="146">
        <f t="shared" si="0"/>
        <v>0.16</v>
      </c>
      <c r="E80" s="37"/>
    </row>
    <row r="81" spans="1:5" s="38" customFormat="1" ht="31.5">
      <c r="A81" s="36" t="s">
        <v>82</v>
      </c>
      <c r="B81" s="104">
        <v>40</v>
      </c>
      <c r="C81" s="104" t="s">
        <v>28</v>
      </c>
      <c r="D81" s="147" t="s">
        <v>28</v>
      </c>
      <c r="E81" s="37"/>
    </row>
    <row r="82" spans="1:5" s="38" customFormat="1">
      <c r="A82" s="36" t="s">
        <v>83</v>
      </c>
      <c r="B82" s="104">
        <v>40</v>
      </c>
      <c r="C82" s="104" t="s">
        <v>28</v>
      </c>
      <c r="D82" s="147" t="s">
        <v>28</v>
      </c>
      <c r="E82" s="37"/>
    </row>
    <row r="83" spans="1:5" s="41" customFormat="1" ht="31.5">
      <c r="A83" s="39" t="s">
        <v>84</v>
      </c>
      <c r="B83" s="105">
        <v>1384525.9</v>
      </c>
      <c r="C83" s="105">
        <v>222980.17341999998</v>
      </c>
      <c r="D83" s="145">
        <f t="shared" si="0"/>
        <v>0.16105164476879774</v>
      </c>
      <c r="E83" s="40"/>
    </row>
    <row r="84" spans="1:5" s="38" customFormat="1" ht="63">
      <c r="A84" s="36" t="s">
        <v>85</v>
      </c>
      <c r="B84" s="104">
        <v>1154558.1000000001</v>
      </c>
      <c r="C84" s="104">
        <v>171516.05966999999</v>
      </c>
      <c r="D84" s="146">
        <f t="shared" si="0"/>
        <v>0.14855558994389279</v>
      </c>
      <c r="E84" s="37"/>
    </row>
    <row r="85" spans="1:5" s="38" customFormat="1" ht="47.25">
      <c r="A85" s="36" t="s">
        <v>86</v>
      </c>
      <c r="B85" s="104">
        <v>962163.9</v>
      </c>
      <c r="C85" s="104">
        <v>127738.94025</v>
      </c>
      <c r="D85" s="146">
        <f t="shared" ref="D85:D148" si="1">C85/B85</f>
        <v>0.13276214192820995</v>
      </c>
      <c r="E85" s="37"/>
    </row>
    <row r="86" spans="1:5" s="38" customFormat="1" ht="47.25">
      <c r="A86" s="36" t="s">
        <v>87</v>
      </c>
      <c r="B86" s="104">
        <v>962163.9</v>
      </c>
      <c r="C86" s="104">
        <v>127738.94025</v>
      </c>
      <c r="D86" s="146">
        <f t="shared" si="1"/>
        <v>0.13276214192820995</v>
      </c>
      <c r="E86" s="37"/>
    </row>
    <row r="87" spans="1:5" s="38" customFormat="1" ht="47.25">
      <c r="A87" s="36" t="s">
        <v>88</v>
      </c>
      <c r="B87" s="104">
        <v>15640.8</v>
      </c>
      <c r="C87" s="104">
        <v>4297.4010799999996</v>
      </c>
      <c r="D87" s="146">
        <f t="shared" si="1"/>
        <v>0.27475583601861797</v>
      </c>
      <c r="E87" s="37"/>
    </row>
    <row r="88" spans="1:5" s="38" customFormat="1" ht="47.25">
      <c r="A88" s="36" t="s">
        <v>89</v>
      </c>
      <c r="B88" s="104">
        <v>15640.8</v>
      </c>
      <c r="C88" s="104">
        <v>4297.4010799999996</v>
      </c>
      <c r="D88" s="146">
        <f t="shared" si="1"/>
        <v>0.27475583601861797</v>
      </c>
      <c r="E88" s="37"/>
    </row>
    <row r="89" spans="1:5" s="38" customFormat="1" ht="47.25">
      <c r="A89" s="36" t="s">
        <v>90</v>
      </c>
      <c r="B89" s="104">
        <v>4851.3999999999996</v>
      </c>
      <c r="C89" s="104">
        <v>754.37805000000003</v>
      </c>
      <c r="D89" s="146">
        <f t="shared" si="1"/>
        <v>0.15549698025312284</v>
      </c>
      <c r="E89" s="37"/>
    </row>
    <row r="90" spans="1:5" s="38" customFormat="1" ht="47.25">
      <c r="A90" s="36" t="s">
        <v>91</v>
      </c>
      <c r="B90" s="104">
        <v>4851.3999999999996</v>
      </c>
      <c r="C90" s="104">
        <v>754.37805000000003</v>
      </c>
      <c r="D90" s="146">
        <f t="shared" si="1"/>
        <v>0.15549698025312284</v>
      </c>
      <c r="E90" s="37"/>
    </row>
    <row r="91" spans="1:5" s="38" customFormat="1" ht="31.5">
      <c r="A91" s="36" t="s">
        <v>92</v>
      </c>
      <c r="B91" s="104">
        <v>171902</v>
      </c>
      <c r="C91" s="104">
        <v>38725.34029</v>
      </c>
      <c r="D91" s="146">
        <f t="shared" si="1"/>
        <v>0.22527568201649778</v>
      </c>
      <c r="E91" s="37"/>
    </row>
    <row r="92" spans="1:5" s="38" customFormat="1" ht="31.5">
      <c r="A92" s="36" t="s">
        <v>93</v>
      </c>
      <c r="B92" s="104">
        <v>171902</v>
      </c>
      <c r="C92" s="104">
        <v>38725.34029</v>
      </c>
      <c r="D92" s="146">
        <f t="shared" si="1"/>
        <v>0.22527568201649778</v>
      </c>
      <c r="E92" s="37"/>
    </row>
    <row r="93" spans="1:5" s="38" customFormat="1" ht="31.5">
      <c r="A93" s="36" t="s">
        <v>94</v>
      </c>
      <c r="B93" s="104">
        <v>1869.3</v>
      </c>
      <c r="C93" s="104">
        <v>3192.1285600000001</v>
      </c>
      <c r="D93" s="146">
        <f t="shared" si="1"/>
        <v>1.7076598512812284</v>
      </c>
      <c r="E93" s="37"/>
    </row>
    <row r="94" spans="1:5" s="38" customFormat="1" ht="31.5">
      <c r="A94" s="36" t="s">
        <v>95</v>
      </c>
      <c r="B94" s="104">
        <v>1869.3</v>
      </c>
      <c r="C94" s="104">
        <v>3191.8986600000003</v>
      </c>
      <c r="D94" s="146">
        <f t="shared" si="1"/>
        <v>1.7075368640667632</v>
      </c>
      <c r="E94" s="37"/>
    </row>
    <row r="95" spans="1:5" s="38" customFormat="1" ht="63">
      <c r="A95" s="36" t="s">
        <v>96</v>
      </c>
      <c r="B95" s="104">
        <v>1869.3</v>
      </c>
      <c r="C95" s="104">
        <v>3191.8986600000003</v>
      </c>
      <c r="D95" s="146">
        <f t="shared" si="1"/>
        <v>1.7075368640667632</v>
      </c>
      <c r="E95" s="37"/>
    </row>
    <row r="96" spans="1:5" s="38" customFormat="1" ht="31.5">
      <c r="A96" s="36" t="s">
        <v>97</v>
      </c>
      <c r="B96" s="104" t="s">
        <v>28</v>
      </c>
      <c r="C96" s="104">
        <v>0.22989999999999999</v>
      </c>
      <c r="D96" s="147" t="s">
        <v>28</v>
      </c>
      <c r="E96" s="37"/>
    </row>
    <row r="97" spans="1:5" s="38" customFormat="1" ht="63">
      <c r="A97" s="36" t="s">
        <v>98</v>
      </c>
      <c r="B97" s="104" t="s">
        <v>28</v>
      </c>
      <c r="C97" s="104">
        <v>0.22989999999999999</v>
      </c>
      <c r="D97" s="147" t="s">
        <v>28</v>
      </c>
      <c r="E97" s="37"/>
    </row>
    <row r="98" spans="1:5" s="38" customFormat="1" ht="47.25">
      <c r="A98" s="36" t="s">
        <v>99</v>
      </c>
      <c r="B98" s="104">
        <v>228098.5</v>
      </c>
      <c r="C98" s="104">
        <v>48271.985189999999</v>
      </c>
      <c r="D98" s="146">
        <f t="shared" si="1"/>
        <v>0.21162780636435574</v>
      </c>
      <c r="E98" s="37"/>
    </row>
    <row r="99" spans="1:5" s="38" customFormat="1" ht="31.5">
      <c r="A99" s="36" t="s">
        <v>100</v>
      </c>
      <c r="B99" s="104">
        <v>2300.4</v>
      </c>
      <c r="C99" s="104" t="s">
        <v>28</v>
      </c>
      <c r="D99" s="147" t="s">
        <v>28</v>
      </c>
      <c r="E99" s="37"/>
    </row>
    <row r="100" spans="1:5" s="38" customFormat="1" ht="31.5">
      <c r="A100" s="36" t="s">
        <v>101</v>
      </c>
      <c r="B100" s="104">
        <v>2300.4</v>
      </c>
      <c r="C100" s="104" t="s">
        <v>28</v>
      </c>
      <c r="D100" s="147" t="s">
        <v>28</v>
      </c>
      <c r="E100" s="37"/>
    </row>
    <row r="101" spans="1:5" s="38" customFormat="1" ht="47.25">
      <c r="A101" s="36" t="s">
        <v>102</v>
      </c>
      <c r="B101" s="104">
        <v>223829.1</v>
      </c>
      <c r="C101" s="104">
        <v>47490.368159999998</v>
      </c>
      <c r="D101" s="146">
        <f t="shared" si="1"/>
        <v>0.2121724483545705</v>
      </c>
      <c r="E101" s="37"/>
    </row>
    <row r="102" spans="1:5" s="38" customFormat="1" ht="47.25">
      <c r="A102" s="36" t="s">
        <v>103</v>
      </c>
      <c r="B102" s="104">
        <v>223829.1</v>
      </c>
      <c r="C102" s="104">
        <v>47490.368159999998</v>
      </c>
      <c r="D102" s="146">
        <f t="shared" si="1"/>
        <v>0.2121724483545705</v>
      </c>
      <c r="E102" s="37"/>
    </row>
    <row r="103" spans="1:5" s="38" customFormat="1" ht="63">
      <c r="A103" s="36" t="s">
        <v>104</v>
      </c>
      <c r="B103" s="104">
        <v>1969</v>
      </c>
      <c r="C103" s="104">
        <v>781.61703</v>
      </c>
      <c r="D103" s="146">
        <f t="shared" si="1"/>
        <v>0.39696141696292536</v>
      </c>
      <c r="E103" s="37"/>
    </row>
    <row r="104" spans="1:5" s="38" customFormat="1" ht="63">
      <c r="A104" s="36" t="s">
        <v>105</v>
      </c>
      <c r="B104" s="104">
        <v>1969</v>
      </c>
      <c r="C104" s="104">
        <v>781.61703</v>
      </c>
      <c r="D104" s="146">
        <f t="shared" si="1"/>
        <v>0.39696141696292536</v>
      </c>
      <c r="E104" s="37"/>
    </row>
    <row r="105" spans="1:5" s="41" customFormat="1">
      <c r="A105" s="39" t="s">
        <v>106</v>
      </c>
      <c r="B105" s="105">
        <v>42470</v>
      </c>
      <c r="C105" s="105">
        <v>22857.093559999998</v>
      </c>
      <c r="D105" s="145">
        <f t="shared" si="1"/>
        <v>0.53819386767129729</v>
      </c>
      <c r="E105" s="40"/>
    </row>
    <row r="106" spans="1:5" s="38" customFormat="1">
      <c r="A106" s="36" t="s">
        <v>107</v>
      </c>
      <c r="B106" s="104">
        <v>300</v>
      </c>
      <c r="C106" s="104">
        <v>37.973999999999997</v>
      </c>
      <c r="D106" s="146">
        <f t="shared" si="1"/>
        <v>0.12658</v>
      </c>
      <c r="E106" s="37"/>
    </row>
    <row r="107" spans="1:5" s="38" customFormat="1">
      <c r="A107" s="36" t="s">
        <v>108</v>
      </c>
      <c r="B107" s="104">
        <v>300</v>
      </c>
      <c r="C107" s="104">
        <v>37.973999999999997</v>
      </c>
      <c r="D107" s="146">
        <f t="shared" si="1"/>
        <v>0.12658</v>
      </c>
      <c r="E107" s="37"/>
    </row>
    <row r="108" spans="1:5" s="38" customFormat="1">
      <c r="A108" s="36" t="s">
        <v>109</v>
      </c>
      <c r="B108" s="104">
        <v>300</v>
      </c>
      <c r="C108" s="104">
        <v>37.973999999999997</v>
      </c>
      <c r="D108" s="146">
        <f t="shared" si="1"/>
        <v>0.12658</v>
      </c>
      <c r="E108" s="37"/>
    </row>
    <row r="109" spans="1:5" s="38" customFormat="1">
      <c r="A109" s="36" t="s">
        <v>110</v>
      </c>
      <c r="B109" s="104">
        <v>42170</v>
      </c>
      <c r="C109" s="104">
        <v>22819.119559999999</v>
      </c>
      <c r="D109" s="146">
        <f t="shared" si="1"/>
        <v>0.54112211429926482</v>
      </c>
      <c r="E109" s="37"/>
    </row>
    <row r="110" spans="1:5" s="38" customFormat="1">
      <c r="A110" s="36" t="s">
        <v>111</v>
      </c>
      <c r="B110" s="104">
        <v>1989.8</v>
      </c>
      <c r="C110" s="104">
        <v>492.44774000000001</v>
      </c>
      <c r="D110" s="146">
        <f t="shared" si="1"/>
        <v>0.24748604884913059</v>
      </c>
      <c r="E110" s="37"/>
    </row>
    <row r="111" spans="1:5" s="38" customFormat="1" ht="31.5">
      <c r="A111" s="36" t="s">
        <v>112</v>
      </c>
      <c r="B111" s="104">
        <v>1989.8</v>
      </c>
      <c r="C111" s="104">
        <v>492.44774000000001</v>
      </c>
      <c r="D111" s="146">
        <f t="shared" si="1"/>
        <v>0.24748604884913059</v>
      </c>
      <c r="E111" s="37"/>
    </row>
    <row r="112" spans="1:5" s="38" customFormat="1">
      <c r="A112" s="36" t="s">
        <v>113</v>
      </c>
      <c r="B112" s="104">
        <v>40180.199999999997</v>
      </c>
      <c r="C112" s="104">
        <v>22326.67182</v>
      </c>
      <c r="D112" s="146">
        <f t="shared" si="1"/>
        <v>0.55566353129153168</v>
      </c>
      <c r="E112" s="37"/>
    </row>
    <row r="113" spans="1:5" s="38" customFormat="1">
      <c r="A113" s="36" t="s">
        <v>114</v>
      </c>
      <c r="B113" s="104">
        <v>40180.199999999997</v>
      </c>
      <c r="C113" s="104">
        <v>22326.67182</v>
      </c>
      <c r="D113" s="146">
        <f t="shared" si="1"/>
        <v>0.55566353129153168</v>
      </c>
      <c r="E113" s="37"/>
    </row>
    <row r="114" spans="1:5" s="41" customFormat="1">
      <c r="A114" s="39" t="s">
        <v>115</v>
      </c>
      <c r="B114" s="105">
        <v>56022.400000000001</v>
      </c>
      <c r="C114" s="105">
        <v>25834.167300000001</v>
      </c>
      <c r="D114" s="145">
        <f t="shared" si="1"/>
        <v>0.46113996008739361</v>
      </c>
      <c r="E114" s="40"/>
    </row>
    <row r="115" spans="1:5" s="38" customFormat="1" ht="47.25">
      <c r="A115" s="36" t="s">
        <v>116</v>
      </c>
      <c r="B115" s="104">
        <v>48022.400000000001</v>
      </c>
      <c r="C115" s="104">
        <v>22685.486850000001</v>
      </c>
      <c r="D115" s="146">
        <f t="shared" si="1"/>
        <v>0.47239385890750984</v>
      </c>
      <c r="E115" s="37"/>
    </row>
    <row r="116" spans="1:5" s="38" customFormat="1" ht="63">
      <c r="A116" s="36" t="s">
        <v>117</v>
      </c>
      <c r="B116" s="104">
        <v>48022.400000000001</v>
      </c>
      <c r="C116" s="104">
        <v>22685.486850000001</v>
      </c>
      <c r="D116" s="146">
        <f t="shared" si="1"/>
        <v>0.47239385890750984</v>
      </c>
      <c r="E116" s="37"/>
    </row>
    <row r="117" spans="1:5" s="38" customFormat="1" ht="63">
      <c r="A117" s="36" t="s">
        <v>118</v>
      </c>
      <c r="B117" s="104">
        <v>48022.400000000001</v>
      </c>
      <c r="C117" s="104">
        <v>22685.486850000001</v>
      </c>
      <c r="D117" s="146">
        <f t="shared" si="1"/>
        <v>0.47239385890750984</v>
      </c>
      <c r="E117" s="37"/>
    </row>
    <row r="118" spans="1:5" s="38" customFormat="1" ht="31.5">
      <c r="A118" s="36" t="s">
        <v>119</v>
      </c>
      <c r="B118" s="104" t="s">
        <v>28</v>
      </c>
      <c r="C118" s="104">
        <v>246.65860999999998</v>
      </c>
      <c r="D118" s="147" t="s">
        <v>28</v>
      </c>
      <c r="E118" s="37"/>
    </row>
    <row r="119" spans="1:5" s="38" customFormat="1" ht="31.5">
      <c r="A119" s="36" t="s">
        <v>120</v>
      </c>
      <c r="B119" s="104" t="s">
        <v>28</v>
      </c>
      <c r="C119" s="104">
        <v>246.65860999999998</v>
      </c>
      <c r="D119" s="147" t="s">
        <v>28</v>
      </c>
      <c r="E119" s="37"/>
    </row>
    <row r="120" spans="1:5" s="38" customFormat="1">
      <c r="A120" s="36" t="s">
        <v>121</v>
      </c>
      <c r="B120" s="104">
        <v>8000</v>
      </c>
      <c r="C120" s="104">
        <v>2902.0218399999999</v>
      </c>
      <c r="D120" s="146">
        <f t="shared" si="1"/>
        <v>0.36275272999999997</v>
      </c>
      <c r="E120" s="37"/>
    </row>
    <row r="121" spans="1:5" s="38" customFormat="1">
      <c r="A121" s="36" t="s">
        <v>122</v>
      </c>
      <c r="B121" s="104">
        <v>8000</v>
      </c>
      <c r="C121" s="104">
        <v>2902.0218399999999</v>
      </c>
      <c r="D121" s="146">
        <f t="shared" si="1"/>
        <v>0.36275272999999997</v>
      </c>
      <c r="E121" s="37"/>
    </row>
    <row r="122" spans="1:5" s="38" customFormat="1" ht="31.5">
      <c r="A122" s="36" t="s">
        <v>123</v>
      </c>
      <c r="B122" s="104">
        <v>8000</v>
      </c>
      <c r="C122" s="104">
        <v>2902.0218399999999</v>
      </c>
      <c r="D122" s="146">
        <f t="shared" si="1"/>
        <v>0.36275272999999997</v>
      </c>
      <c r="E122" s="37"/>
    </row>
    <row r="123" spans="1:5" s="41" customFormat="1">
      <c r="A123" s="39" t="s">
        <v>124</v>
      </c>
      <c r="B123" s="105">
        <v>1037479.8</v>
      </c>
      <c r="C123" s="105">
        <v>310200.69338000001</v>
      </c>
      <c r="D123" s="145">
        <f t="shared" si="1"/>
        <v>0.29899444151105398</v>
      </c>
      <c r="E123" s="40"/>
    </row>
    <row r="124" spans="1:5" s="38" customFormat="1" ht="31.5">
      <c r="A124" s="36" t="s">
        <v>125</v>
      </c>
      <c r="B124" s="104">
        <v>7765.2</v>
      </c>
      <c r="C124" s="104">
        <v>958.65693999999996</v>
      </c>
      <c r="D124" s="146">
        <f t="shared" si="1"/>
        <v>0.12345553752639983</v>
      </c>
      <c r="E124" s="37"/>
    </row>
    <row r="125" spans="1:5" s="38" customFormat="1" ht="31.5">
      <c r="A125" s="36" t="s">
        <v>126</v>
      </c>
      <c r="B125" s="104">
        <v>96.1</v>
      </c>
      <c r="C125" s="104">
        <v>17.381270000000001</v>
      </c>
      <c r="D125" s="146">
        <f t="shared" si="1"/>
        <v>0.18086649323621229</v>
      </c>
      <c r="E125" s="37"/>
    </row>
    <row r="126" spans="1:5" s="38" customFormat="1" ht="47.25">
      <c r="A126" s="36" t="s">
        <v>127</v>
      </c>
      <c r="B126" s="104">
        <v>96.1</v>
      </c>
      <c r="C126" s="104">
        <v>17.381270000000001</v>
      </c>
      <c r="D126" s="146">
        <f t="shared" si="1"/>
        <v>0.18086649323621229</v>
      </c>
      <c r="E126" s="37"/>
    </row>
    <row r="127" spans="1:5" s="38" customFormat="1" ht="47.25">
      <c r="A127" s="36" t="s">
        <v>128</v>
      </c>
      <c r="B127" s="104">
        <v>1004.3</v>
      </c>
      <c r="C127" s="104">
        <v>189.65831</v>
      </c>
      <c r="D127" s="146">
        <f t="shared" si="1"/>
        <v>0.18884627103455143</v>
      </c>
      <c r="E127" s="37"/>
    </row>
    <row r="128" spans="1:5" s="38" customFormat="1" ht="47.25">
      <c r="A128" s="36" t="s">
        <v>129</v>
      </c>
      <c r="B128" s="104">
        <v>1004.3</v>
      </c>
      <c r="C128" s="104">
        <v>189.65831</v>
      </c>
      <c r="D128" s="146">
        <f t="shared" si="1"/>
        <v>0.18884627103455143</v>
      </c>
      <c r="E128" s="37"/>
    </row>
    <row r="129" spans="1:5" s="38" customFormat="1" ht="31.5">
      <c r="A129" s="36" t="s">
        <v>130</v>
      </c>
      <c r="B129" s="104">
        <v>463</v>
      </c>
      <c r="C129" s="104">
        <v>11.243040000000001</v>
      </c>
      <c r="D129" s="146">
        <f t="shared" si="1"/>
        <v>2.4283023758099355E-2</v>
      </c>
      <c r="E129" s="37"/>
    </row>
    <row r="130" spans="1:5" s="38" customFormat="1" ht="47.25">
      <c r="A130" s="36" t="s">
        <v>131</v>
      </c>
      <c r="B130" s="104">
        <v>463</v>
      </c>
      <c r="C130" s="104">
        <v>11.243040000000001</v>
      </c>
      <c r="D130" s="146">
        <f t="shared" si="1"/>
        <v>2.4283023758099355E-2</v>
      </c>
      <c r="E130" s="37"/>
    </row>
    <row r="131" spans="1:5" s="38" customFormat="1" ht="47.25">
      <c r="A131" s="36" t="s">
        <v>132</v>
      </c>
      <c r="B131" s="104" t="s">
        <v>28</v>
      </c>
      <c r="C131" s="104">
        <v>2</v>
      </c>
      <c r="D131" s="147" t="s">
        <v>28</v>
      </c>
      <c r="E131" s="37"/>
    </row>
    <row r="132" spans="1:5" s="38" customFormat="1" ht="47.25">
      <c r="A132" s="36" t="s">
        <v>133</v>
      </c>
      <c r="B132" s="104" t="s">
        <v>28</v>
      </c>
      <c r="C132" s="104">
        <v>2</v>
      </c>
      <c r="D132" s="147" t="s">
        <v>28</v>
      </c>
      <c r="E132" s="37"/>
    </row>
    <row r="133" spans="1:5" s="38" customFormat="1" ht="47.25">
      <c r="A133" s="36" t="s">
        <v>134</v>
      </c>
      <c r="B133" s="104">
        <v>12.8</v>
      </c>
      <c r="C133" s="104" t="s">
        <v>28</v>
      </c>
      <c r="D133" s="147" t="s">
        <v>28</v>
      </c>
      <c r="E133" s="37"/>
    </row>
    <row r="134" spans="1:5" s="38" customFormat="1" ht="47.25">
      <c r="A134" s="36" t="s">
        <v>135</v>
      </c>
      <c r="B134" s="104">
        <v>12.8</v>
      </c>
      <c r="C134" s="104" t="s">
        <v>28</v>
      </c>
      <c r="D134" s="147" t="s">
        <v>28</v>
      </c>
      <c r="E134" s="37"/>
    </row>
    <row r="135" spans="1:5" s="38" customFormat="1" ht="31.5">
      <c r="A135" s="36" t="s">
        <v>136</v>
      </c>
      <c r="B135" s="104" t="s">
        <v>28</v>
      </c>
      <c r="C135" s="104">
        <v>2</v>
      </c>
      <c r="D135" s="147" t="s">
        <v>28</v>
      </c>
      <c r="E135" s="37"/>
    </row>
    <row r="136" spans="1:5" s="38" customFormat="1" ht="47.25">
      <c r="A136" s="36" t="s">
        <v>137</v>
      </c>
      <c r="B136" s="104" t="s">
        <v>28</v>
      </c>
      <c r="C136" s="104">
        <v>2</v>
      </c>
      <c r="D136" s="147" t="s">
        <v>28</v>
      </c>
      <c r="E136" s="37"/>
    </row>
    <row r="137" spans="1:5" s="38" customFormat="1" ht="47.25">
      <c r="A137" s="36" t="s">
        <v>138</v>
      </c>
      <c r="B137" s="104">
        <v>1126.7</v>
      </c>
      <c r="C137" s="104">
        <v>119.12049</v>
      </c>
      <c r="D137" s="146">
        <f t="shared" si="1"/>
        <v>0.105725117600071</v>
      </c>
      <c r="E137" s="37"/>
    </row>
    <row r="138" spans="1:5" s="38" customFormat="1" ht="47.25">
      <c r="A138" s="36" t="s">
        <v>139</v>
      </c>
      <c r="B138" s="104">
        <v>1126.7</v>
      </c>
      <c r="C138" s="104">
        <v>119.12049</v>
      </c>
      <c r="D138" s="146">
        <f t="shared" si="1"/>
        <v>0.105725117600071</v>
      </c>
      <c r="E138" s="37"/>
    </row>
    <row r="139" spans="1:5" s="38" customFormat="1" ht="63">
      <c r="A139" s="36" t="s">
        <v>140</v>
      </c>
      <c r="B139" s="104">
        <v>840.9</v>
      </c>
      <c r="C139" s="104">
        <v>37.284239999999997</v>
      </c>
      <c r="D139" s="146">
        <f t="shared" si="1"/>
        <v>4.4338494470210488E-2</v>
      </c>
      <c r="E139" s="37"/>
    </row>
    <row r="140" spans="1:5" s="38" customFormat="1" ht="47.25">
      <c r="A140" s="36" t="s">
        <v>141</v>
      </c>
      <c r="B140" s="104">
        <v>840.9</v>
      </c>
      <c r="C140" s="104">
        <v>37.284239999999997</v>
      </c>
      <c r="D140" s="146">
        <f t="shared" si="1"/>
        <v>4.4338494470210488E-2</v>
      </c>
      <c r="E140" s="37"/>
    </row>
    <row r="141" spans="1:5" s="38" customFormat="1" ht="47.25">
      <c r="A141" s="36" t="s">
        <v>142</v>
      </c>
      <c r="B141" s="104">
        <v>18.5</v>
      </c>
      <c r="C141" s="104">
        <v>5.6663300000000003</v>
      </c>
      <c r="D141" s="146">
        <f t="shared" si="1"/>
        <v>0.30628810810810814</v>
      </c>
      <c r="E141" s="37"/>
    </row>
    <row r="142" spans="1:5" s="38" customFormat="1" ht="47.25">
      <c r="A142" s="36" t="s">
        <v>143</v>
      </c>
      <c r="B142" s="104">
        <v>18.5</v>
      </c>
      <c r="C142" s="104">
        <v>5.6663300000000003</v>
      </c>
      <c r="D142" s="146">
        <f t="shared" si="1"/>
        <v>0.30628810810810814</v>
      </c>
      <c r="E142" s="37"/>
    </row>
    <row r="143" spans="1:5" s="38" customFormat="1" ht="63">
      <c r="A143" s="36" t="s">
        <v>144</v>
      </c>
      <c r="B143" s="104">
        <v>1</v>
      </c>
      <c r="C143" s="104" t="s">
        <v>28</v>
      </c>
      <c r="D143" s="147" t="s">
        <v>28</v>
      </c>
      <c r="E143" s="37"/>
    </row>
    <row r="144" spans="1:5" s="38" customFormat="1" ht="78.75">
      <c r="A144" s="36" t="s">
        <v>145</v>
      </c>
      <c r="B144" s="104">
        <v>1</v>
      </c>
      <c r="C144" s="104" t="s">
        <v>28</v>
      </c>
      <c r="D144" s="147" t="s">
        <v>28</v>
      </c>
      <c r="E144" s="37"/>
    </row>
    <row r="145" spans="1:5" s="38" customFormat="1" ht="31.5">
      <c r="A145" s="36" t="s">
        <v>146</v>
      </c>
      <c r="B145" s="104">
        <v>1348.5</v>
      </c>
      <c r="C145" s="104">
        <v>166.84548000000001</v>
      </c>
      <c r="D145" s="146">
        <f t="shared" si="1"/>
        <v>0.12372671857619578</v>
      </c>
      <c r="E145" s="37"/>
    </row>
    <row r="146" spans="1:5" s="38" customFormat="1" ht="47.25">
      <c r="A146" s="36" t="s">
        <v>147</v>
      </c>
      <c r="B146" s="104">
        <v>1307.9000000000001</v>
      </c>
      <c r="C146" s="104">
        <v>94.945479999999989</v>
      </c>
      <c r="D146" s="146">
        <f t="shared" si="1"/>
        <v>7.2593837449346263E-2</v>
      </c>
      <c r="E146" s="37"/>
    </row>
    <row r="147" spans="1:5" s="38" customFormat="1" ht="47.25">
      <c r="A147" s="36" t="s">
        <v>148</v>
      </c>
      <c r="B147" s="104">
        <v>40.6</v>
      </c>
      <c r="C147" s="104">
        <v>71.900000000000006</v>
      </c>
      <c r="D147" s="146">
        <f t="shared" si="1"/>
        <v>1.770935960591133</v>
      </c>
      <c r="E147" s="37"/>
    </row>
    <row r="148" spans="1:5" s="38" customFormat="1" ht="47.25">
      <c r="A148" s="36" t="s">
        <v>149</v>
      </c>
      <c r="B148" s="104">
        <v>2853.4</v>
      </c>
      <c r="C148" s="104">
        <v>407.45778000000001</v>
      </c>
      <c r="D148" s="146">
        <f t="shared" si="1"/>
        <v>0.14279728744655498</v>
      </c>
      <c r="E148" s="37"/>
    </row>
    <row r="149" spans="1:5" s="38" customFormat="1" ht="63">
      <c r="A149" s="36" t="s">
        <v>150</v>
      </c>
      <c r="B149" s="104">
        <v>2853.4</v>
      </c>
      <c r="C149" s="104">
        <v>407.45778000000001</v>
      </c>
      <c r="D149" s="146">
        <f t="shared" ref="D149:D212" si="2">C149/B149</f>
        <v>0.14279728744655498</v>
      </c>
      <c r="E149" s="37"/>
    </row>
    <row r="150" spans="1:5" s="38" customFormat="1" ht="31.5">
      <c r="A150" s="36" t="s">
        <v>151</v>
      </c>
      <c r="B150" s="104">
        <v>443.7</v>
      </c>
      <c r="C150" s="104">
        <v>80.529429999999991</v>
      </c>
      <c r="D150" s="146">
        <f t="shared" si="2"/>
        <v>0.1814952219968447</v>
      </c>
      <c r="E150" s="37"/>
    </row>
    <row r="151" spans="1:5" s="38" customFormat="1" ht="31.5">
      <c r="A151" s="36" t="s">
        <v>152</v>
      </c>
      <c r="B151" s="104">
        <v>443.7</v>
      </c>
      <c r="C151" s="104">
        <v>80.529429999999991</v>
      </c>
      <c r="D151" s="146">
        <f t="shared" si="2"/>
        <v>0.1814952219968447</v>
      </c>
      <c r="E151" s="37"/>
    </row>
    <row r="152" spans="1:5" s="38" customFormat="1" ht="63">
      <c r="A152" s="36" t="s">
        <v>153</v>
      </c>
      <c r="B152" s="104">
        <v>41913.300000000003</v>
      </c>
      <c r="C152" s="104">
        <v>8482.2230600000003</v>
      </c>
      <c r="D152" s="146">
        <f t="shared" si="2"/>
        <v>0.2023754526606113</v>
      </c>
      <c r="E152" s="37"/>
    </row>
    <row r="153" spans="1:5" s="38" customFormat="1" ht="31.5">
      <c r="A153" s="36" t="s">
        <v>154</v>
      </c>
      <c r="B153" s="104">
        <v>28629.4</v>
      </c>
      <c r="C153" s="104">
        <v>4949.1956100000007</v>
      </c>
      <c r="D153" s="146">
        <f t="shared" si="2"/>
        <v>0.17287109090655062</v>
      </c>
      <c r="E153" s="37"/>
    </row>
    <row r="154" spans="1:5" s="38" customFormat="1" ht="47.25">
      <c r="A154" s="36" t="s">
        <v>155</v>
      </c>
      <c r="B154" s="104">
        <v>28629.4</v>
      </c>
      <c r="C154" s="104">
        <v>4949.1956100000007</v>
      </c>
      <c r="D154" s="146">
        <f t="shared" si="2"/>
        <v>0.17287109090655062</v>
      </c>
      <c r="E154" s="37"/>
    </row>
    <row r="155" spans="1:5" s="38" customFormat="1" ht="47.25">
      <c r="A155" s="36" t="s">
        <v>156</v>
      </c>
      <c r="B155" s="104">
        <v>13283.9</v>
      </c>
      <c r="C155" s="104">
        <v>3533.02745</v>
      </c>
      <c r="D155" s="146">
        <f t="shared" si="2"/>
        <v>0.26596311700630088</v>
      </c>
      <c r="E155" s="37"/>
    </row>
    <row r="156" spans="1:5" s="38" customFormat="1" ht="47.25">
      <c r="A156" s="36" t="s">
        <v>157</v>
      </c>
      <c r="B156" s="104">
        <v>13283.9</v>
      </c>
      <c r="C156" s="104">
        <v>3533.02745</v>
      </c>
      <c r="D156" s="146">
        <f t="shared" si="2"/>
        <v>0.26596311700630088</v>
      </c>
      <c r="E156" s="37"/>
    </row>
    <row r="157" spans="1:5" s="38" customFormat="1">
      <c r="A157" s="36" t="s">
        <v>158</v>
      </c>
      <c r="B157" s="104" t="s">
        <v>28</v>
      </c>
      <c r="C157" s="104">
        <v>606.96034999999995</v>
      </c>
      <c r="D157" s="147" t="s">
        <v>28</v>
      </c>
      <c r="E157" s="37"/>
    </row>
    <row r="158" spans="1:5" s="38" customFormat="1" ht="63">
      <c r="A158" s="36" t="s">
        <v>159</v>
      </c>
      <c r="B158" s="104" t="s">
        <v>28</v>
      </c>
      <c r="C158" s="104">
        <v>386.99491999999998</v>
      </c>
      <c r="D158" s="147" t="s">
        <v>28</v>
      </c>
      <c r="E158" s="37"/>
    </row>
    <row r="159" spans="1:5" s="38" customFormat="1" ht="31.5">
      <c r="A159" s="36" t="s">
        <v>160</v>
      </c>
      <c r="B159" s="104" t="s">
        <v>28</v>
      </c>
      <c r="C159" s="104">
        <v>54.259070000000001</v>
      </c>
      <c r="D159" s="147" t="s">
        <v>28</v>
      </c>
      <c r="E159" s="37"/>
    </row>
    <row r="160" spans="1:5" s="38" customFormat="1" ht="47.25">
      <c r="A160" s="36" t="s">
        <v>161</v>
      </c>
      <c r="B160" s="104" t="s">
        <v>28</v>
      </c>
      <c r="C160" s="104">
        <v>332.73584999999997</v>
      </c>
      <c r="D160" s="147" t="s">
        <v>28</v>
      </c>
      <c r="E160" s="37"/>
    </row>
    <row r="161" spans="1:5" s="38" customFormat="1" ht="31.5">
      <c r="A161" s="36" t="s">
        <v>162</v>
      </c>
      <c r="B161" s="104" t="s">
        <v>28</v>
      </c>
      <c r="C161" s="104">
        <v>136.82199</v>
      </c>
      <c r="D161" s="147" t="s">
        <v>28</v>
      </c>
      <c r="E161" s="37"/>
    </row>
    <row r="162" spans="1:5" s="38" customFormat="1" ht="31.5">
      <c r="A162" s="36" t="s">
        <v>163</v>
      </c>
      <c r="B162" s="104" t="s">
        <v>28</v>
      </c>
      <c r="C162" s="104">
        <v>136.82199</v>
      </c>
      <c r="D162" s="147" t="s">
        <v>28</v>
      </c>
      <c r="E162" s="37"/>
    </row>
    <row r="163" spans="1:5" s="38" customFormat="1" ht="47.25">
      <c r="A163" s="36" t="s">
        <v>164</v>
      </c>
      <c r="B163" s="104" t="s">
        <v>28</v>
      </c>
      <c r="C163" s="104">
        <v>83.143439999999998</v>
      </c>
      <c r="D163" s="147" t="s">
        <v>28</v>
      </c>
      <c r="E163" s="37"/>
    </row>
    <row r="164" spans="1:5" s="38" customFormat="1" ht="47.25">
      <c r="A164" s="36" t="s">
        <v>165</v>
      </c>
      <c r="B164" s="104" t="s">
        <v>28</v>
      </c>
      <c r="C164" s="104">
        <v>81.093440000000001</v>
      </c>
      <c r="D164" s="147" t="s">
        <v>28</v>
      </c>
      <c r="E164" s="37"/>
    </row>
    <row r="165" spans="1:5" s="38" customFormat="1" ht="47.25">
      <c r="A165" s="36" t="s">
        <v>166</v>
      </c>
      <c r="B165" s="104" t="s">
        <v>28</v>
      </c>
      <c r="C165" s="104">
        <v>2.0499999999999998</v>
      </c>
      <c r="D165" s="147" t="s">
        <v>28</v>
      </c>
      <c r="E165" s="37"/>
    </row>
    <row r="166" spans="1:5" s="38" customFormat="1">
      <c r="A166" s="36" t="s">
        <v>167</v>
      </c>
      <c r="B166" s="104">
        <v>987357.6</v>
      </c>
      <c r="C166" s="104">
        <v>300072.3236</v>
      </c>
      <c r="D166" s="146">
        <f t="shared" si="2"/>
        <v>0.30391453268805546</v>
      </c>
      <c r="E166" s="37"/>
    </row>
    <row r="167" spans="1:5" s="38" customFormat="1">
      <c r="A167" s="36" t="s">
        <v>168</v>
      </c>
      <c r="B167" s="104">
        <v>987357.6</v>
      </c>
      <c r="C167" s="104">
        <v>300072.3236</v>
      </c>
      <c r="D167" s="146">
        <f t="shared" si="2"/>
        <v>0.30391453268805546</v>
      </c>
      <c r="E167" s="37"/>
    </row>
    <row r="168" spans="1:5" s="38" customFormat="1" ht="31.5">
      <c r="A168" s="36" t="s">
        <v>169</v>
      </c>
      <c r="B168" s="104">
        <v>987357.6</v>
      </c>
      <c r="C168" s="104">
        <v>300072.3236</v>
      </c>
      <c r="D168" s="146">
        <f t="shared" si="2"/>
        <v>0.30391453268805546</v>
      </c>
      <c r="E168" s="37"/>
    </row>
    <row r="169" spans="1:5" s="41" customFormat="1">
      <c r="A169" s="39" t="s">
        <v>170</v>
      </c>
      <c r="B169" s="105" t="s">
        <v>28</v>
      </c>
      <c r="C169" s="105">
        <v>-60.602179999999997</v>
      </c>
      <c r="D169" s="147" t="s">
        <v>28</v>
      </c>
      <c r="E169" s="40"/>
    </row>
    <row r="170" spans="1:5" s="38" customFormat="1">
      <c r="A170" s="36" t="s">
        <v>171</v>
      </c>
      <c r="B170" s="104" t="s">
        <v>28</v>
      </c>
      <c r="C170" s="104">
        <v>-139.80403000000001</v>
      </c>
      <c r="D170" s="147" t="s">
        <v>28</v>
      </c>
      <c r="E170" s="37"/>
    </row>
    <row r="171" spans="1:5" s="38" customFormat="1">
      <c r="A171" s="36" t="s">
        <v>172</v>
      </c>
      <c r="B171" s="104" t="s">
        <v>28</v>
      </c>
      <c r="C171" s="104">
        <v>-139.80403000000001</v>
      </c>
      <c r="D171" s="147" t="s">
        <v>28</v>
      </c>
      <c r="E171" s="37"/>
    </row>
    <row r="172" spans="1:5" s="38" customFormat="1" ht="47.25">
      <c r="A172" s="36" t="s">
        <v>173</v>
      </c>
      <c r="B172" s="104" t="s">
        <v>28</v>
      </c>
      <c r="C172" s="104">
        <v>79.201850000000007</v>
      </c>
      <c r="D172" s="147" t="s">
        <v>28</v>
      </c>
      <c r="E172" s="37"/>
    </row>
    <row r="173" spans="1:5" s="38" customFormat="1" ht="47.25">
      <c r="A173" s="36" t="s">
        <v>174</v>
      </c>
      <c r="B173" s="104" t="s">
        <v>28</v>
      </c>
      <c r="C173" s="104">
        <v>79.201850000000007</v>
      </c>
      <c r="D173" s="147" t="s">
        <v>28</v>
      </c>
      <c r="E173" s="37"/>
    </row>
    <row r="174" spans="1:5" s="41" customFormat="1">
      <c r="A174" s="39" t="s">
        <v>175</v>
      </c>
      <c r="B174" s="105">
        <v>12545571.925170001</v>
      </c>
      <c r="C174" s="105">
        <v>3462836.7513099997</v>
      </c>
      <c r="D174" s="145">
        <f t="shared" si="2"/>
        <v>0.27602063676049399</v>
      </c>
      <c r="E174" s="40"/>
    </row>
    <row r="175" spans="1:5" s="41" customFormat="1" ht="31.5">
      <c r="A175" s="39" t="s">
        <v>176</v>
      </c>
      <c r="B175" s="105">
        <v>12284394.6</v>
      </c>
      <c r="C175" s="105">
        <v>2760679.3051</v>
      </c>
      <c r="D175" s="146">
        <f t="shared" si="2"/>
        <v>0.22473059479056462</v>
      </c>
      <c r="E175" s="40"/>
    </row>
    <row r="176" spans="1:5" s="38" customFormat="1">
      <c r="A176" s="36" t="s">
        <v>177</v>
      </c>
      <c r="B176" s="104" t="s">
        <v>28</v>
      </c>
      <c r="C176" s="104">
        <v>248409.2</v>
      </c>
      <c r="D176" s="147" t="s">
        <v>28</v>
      </c>
      <c r="E176" s="37"/>
    </row>
    <row r="177" spans="1:5" s="38" customFormat="1">
      <c r="A177" s="36" t="s">
        <v>178</v>
      </c>
      <c r="B177" s="104" t="s">
        <v>28</v>
      </c>
      <c r="C177" s="104">
        <v>248409.2</v>
      </c>
      <c r="D177" s="147" t="s">
        <v>28</v>
      </c>
      <c r="E177" s="37"/>
    </row>
    <row r="178" spans="1:5" s="38" customFormat="1">
      <c r="A178" s="36" t="s">
        <v>179</v>
      </c>
      <c r="B178" s="104" t="s">
        <v>28</v>
      </c>
      <c r="C178" s="104">
        <v>248409.2</v>
      </c>
      <c r="D178" s="147" t="s">
        <v>28</v>
      </c>
      <c r="E178" s="37"/>
    </row>
    <row r="179" spans="1:5" s="38" customFormat="1">
      <c r="A179" s="36" t="s">
        <v>180</v>
      </c>
      <c r="B179" s="104">
        <v>1734801.7</v>
      </c>
      <c r="C179" s="104">
        <v>275301.15950000001</v>
      </c>
      <c r="D179" s="146">
        <f t="shared" si="2"/>
        <v>0.15869315755224359</v>
      </c>
      <c r="E179" s="37"/>
    </row>
    <row r="180" spans="1:5" s="38" customFormat="1" ht="63">
      <c r="A180" s="36" t="s">
        <v>181</v>
      </c>
      <c r="B180" s="104">
        <v>1281243</v>
      </c>
      <c r="C180" s="104">
        <v>37998.953289999998</v>
      </c>
      <c r="D180" s="146">
        <f t="shared" si="2"/>
        <v>2.9657881674280365E-2</v>
      </c>
      <c r="E180" s="37"/>
    </row>
    <row r="181" spans="1:5" s="38" customFormat="1" ht="63">
      <c r="A181" s="36" t="s">
        <v>182</v>
      </c>
      <c r="B181" s="104">
        <v>1281243</v>
      </c>
      <c r="C181" s="104">
        <v>37998.953289999998</v>
      </c>
      <c r="D181" s="146">
        <f t="shared" si="2"/>
        <v>2.9657881674280365E-2</v>
      </c>
      <c r="E181" s="37"/>
    </row>
    <row r="182" spans="1:5" s="38" customFormat="1" ht="31.5">
      <c r="A182" s="36" t="s">
        <v>183</v>
      </c>
      <c r="B182" s="104">
        <v>252224.4</v>
      </c>
      <c r="C182" s="104">
        <v>78614.966680000012</v>
      </c>
      <c r="D182" s="146">
        <f t="shared" si="2"/>
        <v>0.31168660399231801</v>
      </c>
      <c r="E182" s="37"/>
    </row>
    <row r="183" spans="1:5" s="38" customFormat="1" ht="47.25">
      <c r="A183" s="36" t="s">
        <v>184</v>
      </c>
      <c r="B183" s="104">
        <v>252224.4</v>
      </c>
      <c r="C183" s="104">
        <v>78614.966680000012</v>
      </c>
      <c r="D183" s="146">
        <f t="shared" si="2"/>
        <v>0.31168660399231801</v>
      </c>
      <c r="E183" s="37"/>
    </row>
    <row r="184" spans="1:5" s="38" customFormat="1" ht="31.5">
      <c r="A184" s="36" t="s">
        <v>185</v>
      </c>
      <c r="B184" s="104" t="s">
        <v>28</v>
      </c>
      <c r="C184" s="104">
        <v>3333.4</v>
      </c>
      <c r="D184" s="147" t="s">
        <v>28</v>
      </c>
      <c r="E184" s="37"/>
    </row>
    <row r="185" spans="1:5" s="38" customFormat="1" ht="31.5">
      <c r="A185" s="36" t="s">
        <v>186</v>
      </c>
      <c r="B185" s="104" t="s">
        <v>28</v>
      </c>
      <c r="C185" s="104">
        <v>3333.4</v>
      </c>
      <c r="D185" s="147" t="s">
        <v>28</v>
      </c>
      <c r="E185" s="37"/>
    </row>
    <row r="186" spans="1:5" s="38" customFormat="1" ht="31.5">
      <c r="A186" s="36" t="s">
        <v>187</v>
      </c>
      <c r="B186" s="104" t="s">
        <v>28</v>
      </c>
      <c r="C186" s="104">
        <v>119062.8</v>
      </c>
      <c r="D186" s="147" t="s">
        <v>28</v>
      </c>
      <c r="E186" s="37"/>
    </row>
    <row r="187" spans="1:5" s="38" customFormat="1" ht="47.25">
      <c r="A187" s="36" t="s">
        <v>188</v>
      </c>
      <c r="B187" s="104" t="s">
        <v>28</v>
      </c>
      <c r="C187" s="104">
        <v>119062.8</v>
      </c>
      <c r="D187" s="147" t="s">
        <v>28</v>
      </c>
      <c r="E187" s="37"/>
    </row>
    <row r="188" spans="1:5" s="38" customFormat="1">
      <c r="A188" s="36" t="s">
        <v>189</v>
      </c>
      <c r="B188" s="104">
        <v>4127.1000000000004</v>
      </c>
      <c r="C188" s="104">
        <v>4125.8999999999996</v>
      </c>
      <c r="D188" s="146">
        <f t="shared" si="2"/>
        <v>0.99970923893290675</v>
      </c>
      <c r="E188" s="37"/>
    </row>
    <row r="189" spans="1:5" s="38" customFormat="1">
      <c r="A189" s="36" t="s">
        <v>190</v>
      </c>
      <c r="B189" s="104">
        <v>4127.1000000000004</v>
      </c>
      <c r="C189" s="104">
        <v>4125.8999999999996</v>
      </c>
      <c r="D189" s="146">
        <f t="shared" si="2"/>
        <v>0.99970923893290675</v>
      </c>
      <c r="E189" s="37"/>
    </row>
    <row r="190" spans="1:5" s="38" customFormat="1">
      <c r="A190" s="36" t="s">
        <v>191</v>
      </c>
      <c r="B190" s="104">
        <v>50711</v>
      </c>
      <c r="C190" s="104" t="s">
        <v>28</v>
      </c>
      <c r="D190" s="147" t="s">
        <v>28</v>
      </c>
      <c r="E190" s="37"/>
    </row>
    <row r="191" spans="1:5" s="38" customFormat="1" ht="31.5">
      <c r="A191" s="36" t="s">
        <v>192</v>
      </c>
      <c r="B191" s="104">
        <v>50711</v>
      </c>
      <c r="C191" s="104" t="s">
        <v>28</v>
      </c>
      <c r="D191" s="147" t="s">
        <v>28</v>
      </c>
      <c r="E191" s="37"/>
    </row>
    <row r="192" spans="1:5" s="38" customFormat="1">
      <c r="A192" s="36" t="s">
        <v>193</v>
      </c>
      <c r="B192" s="104" t="s">
        <v>28</v>
      </c>
      <c r="C192" s="104">
        <v>1000</v>
      </c>
      <c r="D192" s="147" t="s">
        <v>28</v>
      </c>
      <c r="E192" s="37"/>
    </row>
    <row r="193" spans="1:5" s="38" customFormat="1">
      <c r="A193" s="36" t="s">
        <v>194</v>
      </c>
      <c r="B193" s="104" t="s">
        <v>28</v>
      </c>
      <c r="C193" s="104">
        <v>1000</v>
      </c>
      <c r="D193" s="147" t="s">
        <v>28</v>
      </c>
      <c r="E193" s="37"/>
    </row>
    <row r="194" spans="1:5" s="38" customFormat="1">
      <c r="A194" s="36" t="s">
        <v>195</v>
      </c>
      <c r="B194" s="104">
        <v>146496.20000000001</v>
      </c>
      <c r="C194" s="104">
        <v>31165.13953</v>
      </c>
      <c r="D194" s="146">
        <f t="shared" si="2"/>
        <v>0.21273684593866596</v>
      </c>
      <c r="E194" s="37"/>
    </row>
    <row r="195" spans="1:5" s="38" customFormat="1">
      <c r="A195" s="36" t="s">
        <v>196</v>
      </c>
      <c r="B195" s="104">
        <v>146496.20000000001</v>
      </c>
      <c r="C195" s="104">
        <v>31165.13953</v>
      </c>
      <c r="D195" s="146">
        <f t="shared" si="2"/>
        <v>0.21273684593866596</v>
      </c>
      <c r="E195" s="37"/>
    </row>
    <row r="196" spans="1:5" s="38" customFormat="1">
      <c r="A196" s="36" t="s">
        <v>197</v>
      </c>
      <c r="B196" s="104">
        <v>10549592.9</v>
      </c>
      <c r="C196" s="104">
        <v>2187500.338</v>
      </c>
      <c r="D196" s="146">
        <f t="shared" si="2"/>
        <v>0.20735400491141226</v>
      </c>
      <c r="E196" s="37"/>
    </row>
    <row r="197" spans="1:5" s="38" customFormat="1">
      <c r="A197" s="36" t="s">
        <v>198</v>
      </c>
      <c r="B197" s="104">
        <v>10545957.9</v>
      </c>
      <c r="C197" s="104">
        <v>2186963.1379999998</v>
      </c>
      <c r="D197" s="146">
        <f t="shared" si="2"/>
        <v>0.20737453712004669</v>
      </c>
      <c r="E197" s="37"/>
    </row>
    <row r="198" spans="1:5" s="38" customFormat="1" ht="31.5">
      <c r="A198" s="36" t="s">
        <v>199</v>
      </c>
      <c r="B198" s="104">
        <v>10545957.9</v>
      </c>
      <c r="C198" s="104">
        <v>2186963.1379999998</v>
      </c>
      <c r="D198" s="146">
        <f t="shared" si="2"/>
        <v>0.20737453712004669</v>
      </c>
      <c r="E198" s="37"/>
    </row>
    <row r="199" spans="1:5" s="38" customFormat="1" ht="47.25">
      <c r="A199" s="36" t="s">
        <v>200</v>
      </c>
      <c r="B199" s="104">
        <v>3218.5</v>
      </c>
      <c r="C199" s="104">
        <v>537.20000000000005</v>
      </c>
      <c r="D199" s="146">
        <f t="shared" si="2"/>
        <v>0.16691005126611777</v>
      </c>
      <c r="E199" s="37"/>
    </row>
    <row r="200" spans="1:5" s="38" customFormat="1" ht="47.25">
      <c r="A200" s="36" t="s">
        <v>201</v>
      </c>
      <c r="B200" s="104">
        <v>3218.5</v>
      </c>
      <c r="C200" s="104">
        <v>537.20000000000005</v>
      </c>
      <c r="D200" s="146">
        <f t="shared" si="2"/>
        <v>0.16691005126611777</v>
      </c>
      <c r="E200" s="37"/>
    </row>
    <row r="201" spans="1:5" s="38" customFormat="1" ht="31.5">
      <c r="A201" s="36" t="s">
        <v>202</v>
      </c>
      <c r="B201" s="104">
        <v>416.5</v>
      </c>
      <c r="C201" s="104" t="s">
        <v>28</v>
      </c>
      <c r="D201" s="147" t="s">
        <v>28</v>
      </c>
      <c r="E201" s="37"/>
    </row>
    <row r="202" spans="1:5" s="38" customFormat="1" ht="31.5">
      <c r="A202" s="36" t="s">
        <v>203</v>
      </c>
      <c r="B202" s="104">
        <v>416.5</v>
      </c>
      <c r="C202" s="104" t="s">
        <v>28</v>
      </c>
      <c r="D202" s="147" t="s">
        <v>28</v>
      </c>
      <c r="E202" s="37"/>
    </row>
    <row r="203" spans="1:5" s="38" customFormat="1">
      <c r="A203" s="36" t="s">
        <v>204</v>
      </c>
      <c r="B203" s="104" t="s">
        <v>28</v>
      </c>
      <c r="C203" s="104">
        <v>49468.607600000003</v>
      </c>
      <c r="D203" s="147" t="s">
        <v>28</v>
      </c>
      <c r="E203" s="37"/>
    </row>
    <row r="204" spans="1:5" s="38" customFormat="1" ht="78.75">
      <c r="A204" s="36" t="s">
        <v>205</v>
      </c>
      <c r="B204" s="104" t="s">
        <v>28</v>
      </c>
      <c r="C204" s="104">
        <v>1114.8572799999999</v>
      </c>
      <c r="D204" s="147" t="s">
        <v>28</v>
      </c>
      <c r="E204" s="37"/>
    </row>
    <row r="205" spans="1:5" s="38" customFormat="1" ht="94.5">
      <c r="A205" s="36" t="s">
        <v>206</v>
      </c>
      <c r="B205" s="104" t="s">
        <v>28</v>
      </c>
      <c r="C205" s="104">
        <v>1114.8572799999999</v>
      </c>
      <c r="D205" s="147" t="s">
        <v>28</v>
      </c>
      <c r="E205" s="37"/>
    </row>
    <row r="206" spans="1:5" s="38" customFormat="1" ht="47.25">
      <c r="A206" s="36" t="s">
        <v>207</v>
      </c>
      <c r="B206" s="104" t="s">
        <v>28</v>
      </c>
      <c r="C206" s="104">
        <v>4324.37889</v>
      </c>
      <c r="D206" s="147" t="s">
        <v>28</v>
      </c>
      <c r="E206" s="37"/>
    </row>
    <row r="207" spans="1:5" s="38" customFormat="1" ht="47.25">
      <c r="A207" s="36" t="s">
        <v>208</v>
      </c>
      <c r="B207" s="104" t="s">
        <v>28</v>
      </c>
      <c r="C207" s="104">
        <v>4324.37889</v>
      </c>
      <c r="D207" s="147" t="s">
        <v>28</v>
      </c>
      <c r="E207" s="37"/>
    </row>
    <row r="208" spans="1:5" s="38" customFormat="1" ht="63">
      <c r="A208" s="36" t="s">
        <v>209</v>
      </c>
      <c r="B208" s="104" t="s">
        <v>28</v>
      </c>
      <c r="C208" s="104">
        <v>35818.771430000001</v>
      </c>
      <c r="D208" s="147" t="s">
        <v>28</v>
      </c>
      <c r="E208" s="37"/>
    </row>
    <row r="209" spans="1:5" s="38" customFormat="1" ht="78.75">
      <c r="A209" s="36" t="s">
        <v>210</v>
      </c>
      <c r="B209" s="104" t="s">
        <v>28</v>
      </c>
      <c r="C209" s="104">
        <v>35818.771430000001</v>
      </c>
      <c r="D209" s="147" t="s">
        <v>28</v>
      </c>
      <c r="E209" s="37"/>
    </row>
    <row r="210" spans="1:5" s="38" customFormat="1">
      <c r="A210" s="36" t="s">
        <v>211</v>
      </c>
      <c r="B210" s="104" t="s">
        <v>28</v>
      </c>
      <c r="C210" s="104">
        <v>8210.6</v>
      </c>
      <c r="D210" s="147" t="s">
        <v>28</v>
      </c>
      <c r="E210" s="37"/>
    </row>
    <row r="211" spans="1:5" s="38" customFormat="1">
      <c r="A211" s="36" t="s">
        <v>212</v>
      </c>
      <c r="B211" s="104" t="s">
        <v>28</v>
      </c>
      <c r="C211" s="104">
        <v>8210.6</v>
      </c>
      <c r="D211" s="147" t="s">
        <v>28</v>
      </c>
      <c r="E211" s="37"/>
    </row>
    <row r="212" spans="1:5" s="41" customFormat="1">
      <c r="A212" s="39" t="s">
        <v>213</v>
      </c>
      <c r="B212" s="105">
        <v>333236</v>
      </c>
      <c r="C212" s="105">
        <v>683236</v>
      </c>
      <c r="D212" s="145">
        <f t="shared" si="2"/>
        <v>2.0503066895533495</v>
      </c>
      <c r="E212" s="40"/>
    </row>
    <row r="213" spans="1:5" s="38" customFormat="1">
      <c r="A213" s="36" t="s">
        <v>214</v>
      </c>
      <c r="B213" s="104">
        <v>333236</v>
      </c>
      <c r="C213" s="104">
        <v>683236</v>
      </c>
      <c r="D213" s="146">
        <f t="shared" ref="D213:D225" si="3">C213/B213</f>
        <v>2.0503066895533495</v>
      </c>
      <c r="E213" s="37"/>
    </row>
    <row r="214" spans="1:5" s="38" customFormat="1" ht="31.5">
      <c r="A214" s="36" t="s">
        <v>215</v>
      </c>
      <c r="B214" s="104">
        <v>333236</v>
      </c>
      <c r="C214" s="104">
        <v>683236</v>
      </c>
      <c r="D214" s="146">
        <f t="shared" si="3"/>
        <v>2.0503066895533495</v>
      </c>
      <c r="E214" s="37"/>
    </row>
    <row r="215" spans="1:5" s="41" customFormat="1" ht="47.25">
      <c r="A215" s="39" t="s">
        <v>216</v>
      </c>
      <c r="B215" s="105" t="s">
        <v>28</v>
      </c>
      <c r="C215" s="105">
        <v>92697.422150000013</v>
      </c>
      <c r="D215" s="147" t="s">
        <v>28</v>
      </c>
      <c r="E215" s="40"/>
    </row>
    <row r="216" spans="1:5" s="38" customFormat="1" ht="47.25">
      <c r="A216" s="36" t="s">
        <v>217</v>
      </c>
      <c r="B216" s="104" t="s">
        <v>28</v>
      </c>
      <c r="C216" s="104">
        <v>92697.422150000013</v>
      </c>
      <c r="D216" s="147" t="s">
        <v>28</v>
      </c>
      <c r="E216" s="37"/>
    </row>
    <row r="217" spans="1:5" s="38" customFormat="1" ht="47.25">
      <c r="A217" s="36" t="s">
        <v>218</v>
      </c>
      <c r="B217" s="104" t="s">
        <v>28</v>
      </c>
      <c r="C217" s="104">
        <v>92697.422150000013</v>
      </c>
      <c r="D217" s="147" t="s">
        <v>28</v>
      </c>
      <c r="E217" s="37"/>
    </row>
    <row r="218" spans="1:5" s="38" customFormat="1" ht="31.5">
      <c r="A218" s="36" t="s">
        <v>219</v>
      </c>
      <c r="B218" s="104" t="s">
        <v>28</v>
      </c>
      <c r="C218" s="104">
        <v>92697.422150000013</v>
      </c>
      <c r="D218" s="147" t="s">
        <v>28</v>
      </c>
      <c r="E218" s="37"/>
    </row>
    <row r="219" spans="1:5" s="38" customFormat="1" ht="31.5">
      <c r="A219" s="36" t="s">
        <v>220</v>
      </c>
      <c r="B219" s="104" t="s">
        <v>28</v>
      </c>
      <c r="C219" s="104">
        <v>2547.6739900000002</v>
      </c>
      <c r="D219" s="147" t="s">
        <v>28</v>
      </c>
      <c r="E219" s="37"/>
    </row>
    <row r="220" spans="1:5" s="38" customFormat="1" ht="31.5">
      <c r="A220" s="36" t="s">
        <v>221</v>
      </c>
      <c r="B220" s="104" t="s">
        <v>28</v>
      </c>
      <c r="C220" s="104">
        <v>426.26767999999998</v>
      </c>
      <c r="D220" s="147" t="s">
        <v>28</v>
      </c>
      <c r="E220" s="37"/>
    </row>
    <row r="221" spans="1:5" s="38" customFormat="1">
      <c r="A221" s="36" t="s">
        <v>222</v>
      </c>
      <c r="B221" s="104" t="s">
        <v>28</v>
      </c>
      <c r="C221" s="104">
        <v>89723.480479999998</v>
      </c>
      <c r="D221" s="147" t="s">
        <v>28</v>
      </c>
      <c r="E221" s="37"/>
    </row>
    <row r="222" spans="1:5" s="41" customFormat="1" ht="31.5">
      <c r="A222" s="39" t="s">
        <v>223</v>
      </c>
      <c r="B222" s="105">
        <v>-72058.674830000004</v>
      </c>
      <c r="C222" s="105">
        <v>-73775.975940000004</v>
      </c>
      <c r="D222" s="145">
        <f t="shared" si="3"/>
        <v>1.0238319829507194</v>
      </c>
      <c r="E222" s="40"/>
    </row>
    <row r="223" spans="1:5" s="38" customFormat="1" ht="31.5">
      <c r="A223" s="36" t="s">
        <v>224</v>
      </c>
      <c r="B223" s="104">
        <v>-72058.674830000004</v>
      </c>
      <c r="C223" s="104">
        <v>-73775.975940000004</v>
      </c>
      <c r="D223" s="146">
        <f t="shared" si="3"/>
        <v>1.0238319829507194</v>
      </c>
      <c r="E223" s="37"/>
    </row>
    <row r="224" spans="1:5" s="38" customFormat="1" ht="47.25">
      <c r="A224" s="36" t="s">
        <v>225</v>
      </c>
      <c r="B224" s="104">
        <v>-2078.8198400000001</v>
      </c>
      <c r="C224" s="104">
        <v>-2078.8198400000001</v>
      </c>
      <c r="D224" s="146">
        <f t="shared" si="3"/>
        <v>1</v>
      </c>
      <c r="E224" s="37"/>
    </row>
    <row r="225" spans="1:5" s="38" customFormat="1" ht="31.5">
      <c r="A225" s="36" t="s">
        <v>226</v>
      </c>
      <c r="B225" s="104">
        <v>-69979.854989999993</v>
      </c>
      <c r="C225" s="104">
        <v>-71697.156099999993</v>
      </c>
      <c r="D225" s="146">
        <f t="shared" si="3"/>
        <v>1.0245399352462992</v>
      </c>
      <c r="E225" s="37"/>
    </row>
    <row r="226" spans="1:5">
      <c r="A226" s="13"/>
      <c r="B226" s="13"/>
      <c r="C226" s="13"/>
      <c r="D226" s="13"/>
      <c r="E226" s="13"/>
    </row>
  </sheetData>
  <autoFilter ref="A16:G225"/>
  <mergeCells count="9">
    <mergeCell ref="B1:E1"/>
    <mergeCell ref="B2:E2"/>
    <mergeCell ref="B3:E3"/>
    <mergeCell ref="A4:C4"/>
    <mergeCell ref="A13:D13"/>
    <mergeCell ref="A14:A16"/>
    <mergeCell ref="B14:B16"/>
    <mergeCell ref="C14:C16"/>
    <mergeCell ref="D14:D16"/>
  </mergeCells>
  <pageMargins left="0.39370078740157483" right="0.39370078740157483" top="0.39370078740157483" bottom="0.39370078740157483" header="0.51181102362204722" footer="0.51181102362204722"/>
  <pageSetup paperSize="9" scale="59" fitToHeight="0" orientation="portrait" r:id="rId1"/>
  <rowBreaks count="1" manualBreakCount="1">
    <brk id="3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view="pageBreakPreview" zoomScale="80" zoomScaleNormal="100" zoomScaleSheetLayoutView="80" workbookViewId="0">
      <selection activeCell="E10" sqref="E10"/>
    </sheetView>
  </sheetViews>
  <sheetFormatPr defaultColWidth="8.625" defaultRowHeight="15.75"/>
  <cols>
    <col min="1" max="1" width="55.125" style="5" customWidth="1"/>
    <col min="2" max="2" width="15.125" style="5" customWidth="1"/>
    <col min="3" max="3" width="17" style="5" customWidth="1"/>
    <col min="4" max="4" width="13.25" style="5" customWidth="1"/>
    <col min="5" max="5" width="14.5" style="5" customWidth="1"/>
    <col min="6" max="6" width="8.625" style="5" customWidth="1"/>
    <col min="7" max="16384" width="8.625" style="5"/>
  </cols>
  <sheetData>
    <row r="1" spans="1:6" ht="14.1" customHeight="1">
      <c r="A1" s="120" t="s">
        <v>227</v>
      </c>
      <c r="B1" s="121"/>
      <c r="C1" s="121"/>
      <c r="D1" s="121"/>
      <c r="E1" s="48" t="s">
        <v>228</v>
      </c>
      <c r="F1" s="42"/>
    </row>
    <row r="2" spans="1:6" ht="14.1" customHeight="1">
      <c r="A2" s="43"/>
      <c r="B2" s="43"/>
      <c r="C2" s="43"/>
      <c r="D2" s="43"/>
      <c r="E2" s="43"/>
      <c r="F2" s="42"/>
    </row>
    <row r="3" spans="1:6" ht="12" customHeight="1">
      <c r="A3" s="122" t="s">
        <v>17</v>
      </c>
      <c r="B3" s="122" t="s">
        <v>229</v>
      </c>
      <c r="C3" s="124" t="s">
        <v>18</v>
      </c>
      <c r="D3" s="124" t="s">
        <v>19</v>
      </c>
      <c r="E3" s="122" t="s">
        <v>371</v>
      </c>
      <c r="F3" s="49"/>
    </row>
    <row r="4" spans="1:6" ht="12" customHeight="1">
      <c r="A4" s="123"/>
      <c r="B4" s="123"/>
      <c r="C4" s="125"/>
      <c r="D4" s="125"/>
      <c r="E4" s="123"/>
      <c r="F4" s="49"/>
    </row>
    <row r="5" spans="1:6" ht="32.25" customHeight="1">
      <c r="A5" s="123"/>
      <c r="B5" s="123"/>
      <c r="C5" s="125"/>
      <c r="D5" s="125"/>
      <c r="E5" s="123"/>
      <c r="F5" s="49"/>
    </row>
    <row r="6" spans="1:6" ht="12" customHeight="1">
      <c r="A6" s="50">
        <v>1</v>
      </c>
      <c r="B6" s="51">
        <v>2</v>
      </c>
      <c r="C6" s="52" t="s">
        <v>320</v>
      </c>
      <c r="D6" s="52" t="s">
        <v>20</v>
      </c>
      <c r="E6" s="52" t="s">
        <v>372</v>
      </c>
      <c r="F6" s="53"/>
    </row>
    <row r="7" spans="1:6" ht="16.5" customHeight="1">
      <c r="A7" s="65" t="s">
        <v>230</v>
      </c>
      <c r="B7" s="66" t="s">
        <v>22</v>
      </c>
      <c r="C7" s="67">
        <v>35236216.445929997</v>
      </c>
      <c r="D7" s="67">
        <v>6063317.8485699994</v>
      </c>
      <c r="E7" s="136">
        <f>D7/C7</f>
        <v>0.17207630274022653</v>
      </c>
      <c r="F7" s="55"/>
    </row>
    <row r="8" spans="1:6" ht="12" customHeight="1">
      <c r="A8" s="56" t="s">
        <v>23</v>
      </c>
      <c r="B8" s="57"/>
      <c r="C8" s="54"/>
      <c r="D8" s="54"/>
      <c r="E8" s="137"/>
      <c r="F8" s="55"/>
    </row>
    <row r="9" spans="1:6" ht="15.75" customHeight="1">
      <c r="A9" s="126" t="s">
        <v>299</v>
      </c>
      <c r="B9" s="127" t="s">
        <v>321</v>
      </c>
      <c r="C9" s="128">
        <f>C10+C11+C12+C13+C14+C15+C16</f>
        <v>2856197.9375999998</v>
      </c>
      <c r="D9" s="128">
        <f>D10+D11+D12+D13+D14+D15+D16</f>
        <v>669366.47939999995</v>
      </c>
      <c r="E9" s="138">
        <f t="shared" ref="E9:E58" si="0">D9/C9</f>
        <v>0.23435577436291191</v>
      </c>
      <c r="F9" s="55"/>
    </row>
    <row r="10" spans="1:6" ht="31.5">
      <c r="A10" s="133" t="s">
        <v>231</v>
      </c>
      <c r="B10" s="134" t="s">
        <v>323</v>
      </c>
      <c r="C10" s="135">
        <v>15640</v>
      </c>
      <c r="D10" s="135">
        <v>13531.910250000001</v>
      </c>
      <c r="E10" s="139">
        <f t="shared" si="0"/>
        <v>0.86521165281329926</v>
      </c>
      <c r="F10" s="58"/>
    </row>
    <row r="11" spans="1:6" ht="54.75" customHeight="1">
      <c r="A11" s="133" t="s">
        <v>232</v>
      </c>
      <c r="B11" s="134" t="s">
        <v>322</v>
      </c>
      <c r="C11" s="135">
        <v>180103</v>
      </c>
      <c r="D11" s="135">
        <v>34846.628429999997</v>
      </c>
      <c r="E11" s="139">
        <f t="shared" si="0"/>
        <v>0.19348166565798458</v>
      </c>
      <c r="F11" s="58"/>
    </row>
    <row r="12" spans="1:6" ht="55.5" customHeight="1">
      <c r="A12" s="133" t="s">
        <v>233</v>
      </c>
      <c r="B12" s="134" t="s">
        <v>324</v>
      </c>
      <c r="C12" s="135">
        <v>869491.55741999997</v>
      </c>
      <c r="D12" s="135">
        <v>246141.72498</v>
      </c>
      <c r="E12" s="139">
        <f t="shared" si="0"/>
        <v>0.28308696373126885</v>
      </c>
      <c r="F12" s="58"/>
    </row>
    <row r="13" spans="1:6">
      <c r="A13" s="133" t="s">
        <v>234</v>
      </c>
      <c r="B13" s="134" t="s">
        <v>325</v>
      </c>
      <c r="C13" s="135">
        <v>419.6</v>
      </c>
      <c r="D13" s="135">
        <v>0</v>
      </c>
      <c r="E13" s="139">
        <f t="shared" si="0"/>
        <v>0</v>
      </c>
      <c r="F13" s="58"/>
    </row>
    <row r="14" spans="1:6" ht="47.25">
      <c r="A14" s="133" t="s">
        <v>235</v>
      </c>
      <c r="B14" s="134" t="s">
        <v>326</v>
      </c>
      <c r="C14" s="135">
        <v>205350.26500000001</v>
      </c>
      <c r="D14" s="135">
        <v>38185.108630000002</v>
      </c>
      <c r="E14" s="139">
        <f t="shared" si="0"/>
        <v>0.18595110471369491</v>
      </c>
      <c r="F14" s="58"/>
    </row>
    <row r="15" spans="1:6">
      <c r="A15" s="133" t="s">
        <v>236</v>
      </c>
      <c r="B15" s="134" t="s">
        <v>327</v>
      </c>
      <c r="C15" s="135">
        <v>17656.70062</v>
      </c>
      <c r="D15" s="135">
        <v>0</v>
      </c>
      <c r="E15" s="139">
        <f t="shared" si="0"/>
        <v>0</v>
      </c>
      <c r="F15" s="58"/>
    </row>
    <row r="16" spans="1:6">
      <c r="A16" s="133" t="s">
        <v>237</v>
      </c>
      <c r="B16" s="134" t="s">
        <v>328</v>
      </c>
      <c r="C16" s="135">
        <v>1567536.8145599999</v>
      </c>
      <c r="D16" s="135">
        <v>336661.10710999998</v>
      </c>
      <c r="E16" s="139">
        <f t="shared" si="0"/>
        <v>0.21477078176597666</v>
      </c>
      <c r="F16" s="58"/>
    </row>
    <row r="17" spans="1:6" ht="31.5">
      <c r="A17" s="129" t="s">
        <v>300</v>
      </c>
      <c r="B17" s="130" t="s">
        <v>329</v>
      </c>
      <c r="C17" s="128">
        <f>C18+C19+C20</f>
        <v>558932.93200000003</v>
      </c>
      <c r="D17" s="128">
        <f>D18+D19+D20</f>
        <v>110604.29647999999</v>
      </c>
      <c r="E17" s="138">
        <f t="shared" si="0"/>
        <v>0.19788473741246648</v>
      </c>
      <c r="F17" s="58"/>
    </row>
    <row r="18" spans="1:6">
      <c r="A18" s="133" t="s">
        <v>238</v>
      </c>
      <c r="B18" s="134" t="s">
        <v>330</v>
      </c>
      <c r="C18" s="135">
        <v>81847.899999999994</v>
      </c>
      <c r="D18" s="135">
        <v>19654.799469999998</v>
      </c>
      <c r="E18" s="139">
        <f t="shared" si="0"/>
        <v>0.2401381033600129</v>
      </c>
      <c r="F18" s="58"/>
    </row>
    <row r="19" spans="1:6" ht="47.25">
      <c r="A19" s="133" t="s">
        <v>239</v>
      </c>
      <c r="B19" s="134" t="s">
        <v>331</v>
      </c>
      <c r="C19" s="135">
        <v>426046.23200000002</v>
      </c>
      <c r="D19" s="135">
        <v>89222.575849999994</v>
      </c>
      <c r="E19" s="139">
        <f t="shared" si="0"/>
        <v>0.20941993884363233</v>
      </c>
      <c r="F19" s="58"/>
    </row>
    <row r="20" spans="1:6" ht="31.5">
      <c r="A20" s="133" t="s">
        <v>240</v>
      </c>
      <c r="B20" s="134" t="s">
        <v>332</v>
      </c>
      <c r="C20" s="135">
        <v>51038.8</v>
      </c>
      <c r="D20" s="135">
        <v>1726.9211599999999</v>
      </c>
      <c r="E20" s="139">
        <f t="shared" si="0"/>
        <v>3.3835457730197416E-2</v>
      </c>
      <c r="F20" s="58"/>
    </row>
    <row r="21" spans="1:6">
      <c r="A21" s="129" t="s">
        <v>301</v>
      </c>
      <c r="B21" s="130" t="s">
        <v>333</v>
      </c>
      <c r="C21" s="128">
        <f>C22+C23+C24+C25</f>
        <v>4327176.6668300005</v>
      </c>
      <c r="D21" s="128">
        <f>D22+D23+D24+D25</f>
        <v>677592.10609000002</v>
      </c>
      <c r="E21" s="138">
        <f t="shared" si="0"/>
        <v>0.15658988718535263</v>
      </c>
      <c r="F21" s="58"/>
    </row>
    <row r="22" spans="1:6">
      <c r="A22" s="133" t="s">
        <v>241</v>
      </c>
      <c r="B22" s="134" t="s">
        <v>334</v>
      </c>
      <c r="C22" s="135">
        <v>1470261.2186800002</v>
      </c>
      <c r="D22" s="135">
        <v>258635.11834000002</v>
      </c>
      <c r="E22" s="138">
        <f t="shared" si="0"/>
        <v>0.1759109980280936</v>
      </c>
      <c r="F22" s="58"/>
    </row>
    <row r="23" spans="1:6">
      <c r="A23" s="133" t="s">
        <v>242</v>
      </c>
      <c r="B23" s="134" t="s">
        <v>335</v>
      </c>
      <c r="C23" s="135">
        <v>2721650.8</v>
      </c>
      <c r="D23" s="135">
        <v>390469.39515</v>
      </c>
      <c r="E23" s="138">
        <f t="shared" si="0"/>
        <v>0.14346785236004561</v>
      </c>
      <c r="F23" s="58"/>
    </row>
    <row r="24" spans="1:6">
      <c r="A24" s="133" t="s">
        <v>243</v>
      </c>
      <c r="B24" s="134" t="s">
        <v>336</v>
      </c>
      <c r="C24" s="135">
        <v>126711.9</v>
      </c>
      <c r="D24" s="135">
        <v>28380.11593</v>
      </c>
      <c r="E24" s="138">
        <f t="shared" si="0"/>
        <v>0.22397356467703508</v>
      </c>
      <c r="F24" s="58"/>
    </row>
    <row r="25" spans="1:6">
      <c r="A25" s="133" t="s">
        <v>244</v>
      </c>
      <c r="B25" s="134" t="s">
        <v>337</v>
      </c>
      <c r="C25" s="135">
        <v>8552.7481500000013</v>
      </c>
      <c r="D25" s="135">
        <v>107.47667</v>
      </c>
      <c r="E25" s="138">
        <f t="shared" si="0"/>
        <v>1.256633167667868E-2</v>
      </c>
      <c r="F25" s="58"/>
    </row>
    <row r="26" spans="1:6" ht="20.25" customHeight="1">
      <c r="A26" s="129" t="s">
        <v>302</v>
      </c>
      <c r="B26" s="130" t="s">
        <v>338</v>
      </c>
      <c r="C26" s="128">
        <f>C27+C28+C29+C30</f>
        <v>4439829.4363799999</v>
      </c>
      <c r="D26" s="128">
        <f>D27+D28+D29+D30</f>
        <v>693584.50043000001</v>
      </c>
      <c r="E26" s="138">
        <f t="shared" si="0"/>
        <v>0.15621872650033869</v>
      </c>
      <c r="F26" s="58"/>
    </row>
    <row r="27" spans="1:6" ht="19.5" customHeight="1">
      <c r="A27" s="133" t="s">
        <v>245</v>
      </c>
      <c r="B27" s="134" t="s">
        <v>339</v>
      </c>
      <c r="C27" s="135">
        <v>2214483.4591700002</v>
      </c>
      <c r="D27" s="135">
        <v>232240.67500999998</v>
      </c>
      <c r="E27" s="139">
        <f t="shared" si="0"/>
        <v>0.10487351984875289</v>
      </c>
      <c r="F27" s="58"/>
    </row>
    <row r="28" spans="1:6" s="60" customFormat="1">
      <c r="A28" s="133" t="s">
        <v>246</v>
      </c>
      <c r="B28" s="134" t="s">
        <v>340</v>
      </c>
      <c r="C28" s="135">
        <f>572782.3+45297.4</f>
        <v>618079.70000000007</v>
      </c>
      <c r="D28" s="135">
        <v>59998.191460000002</v>
      </c>
      <c r="E28" s="139">
        <f t="shared" si="0"/>
        <v>9.7071933376876793E-2</v>
      </c>
      <c r="F28" s="59"/>
    </row>
    <row r="29" spans="1:6">
      <c r="A29" s="133" t="s">
        <v>247</v>
      </c>
      <c r="B29" s="134" t="s">
        <v>341</v>
      </c>
      <c r="C29" s="135">
        <v>1058452.7379400001</v>
      </c>
      <c r="D29" s="135">
        <v>302330.65797</v>
      </c>
      <c r="E29" s="139">
        <f t="shared" si="0"/>
        <v>0.28563453721930665</v>
      </c>
      <c r="F29" s="58"/>
    </row>
    <row r="30" spans="1:6" ht="31.5">
      <c r="A30" s="133" t="s">
        <v>248</v>
      </c>
      <c r="B30" s="134" t="s">
        <v>342</v>
      </c>
      <c r="C30" s="135">
        <v>548813.53926999995</v>
      </c>
      <c r="D30" s="135">
        <v>99014.975989999992</v>
      </c>
      <c r="E30" s="139">
        <f t="shared" si="0"/>
        <v>0.18041642362122479</v>
      </c>
      <c r="F30" s="58"/>
    </row>
    <row r="31" spans="1:6">
      <c r="A31" s="129" t="s">
        <v>303</v>
      </c>
      <c r="B31" s="130" t="s">
        <v>343</v>
      </c>
      <c r="C31" s="128">
        <f>C32+C33+C34</f>
        <v>643477.75047000009</v>
      </c>
      <c r="D31" s="128">
        <f>D32+D33+D34</f>
        <v>23559.070469999999</v>
      </c>
      <c r="E31" s="138">
        <f t="shared" si="0"/>
        <v>3.6612098013944244E-2</v>
      </c>
      <c r="F31" s="58"/>
    </row>
    <row r="32" spans="1:6">
      <c r="A32" s="133" t="s">
        <v>249</v>
      </c>
      <c r="B32" s="134" t="s">
        <v>344</v>
      </c>
      <c r="C32" s="135">
        <v>618323.42446000001</v>
      </c>
      <c r="D32" s="135">
        <v>12486.374460000001</v>
      </c>
      <c r="E32" s="139">
        <f t="shared" si="0"/>
        <v>2.0193921119687028E-2</v>
      </c>
      <c r="F32" s="58"/>
    </row>
    <row r="33" spans="1:6" ht="31.5">
      <c r="A33" s="133" t="s">
        <v>250</v>
      </c>
      <c r="B33" s="134" t="s">
        <v>345</v>
      </c>
      <c r="C33" s="135">
        <v>16955.400000000001</v>
      </c>
      <c r="D33" s="135">
        <v>2873.77</v>
      </c>
      <c r="E33" s="139">
        <f t="shared" si="0"/>
        <v>0.16948995600221756</v>
      </c>
      <c r="F33" s="58"/>
    </row>
    <row r="34" spans="1:6">
      <c r="A34" s="133" t="s">
        <v>251</v>
      </c>
      <c r="B34" s="134" t="s">
        <v>346</v>
      </c>
      <c r="C34" s="135">
        <v>8198.9260099999992</v>
      </c>
      <c r="D34" s="135">
        <v>8198.9260099999992</v>
      </c>
      <c r="E34" s="139">
        <f t="shared" si="0"/>
        <v>1</v>
      </c>
      <c r="F34" s="58"/>
    </row>
    <row r="35" spans="1:6">
      <c r="A35" s="129" t="s">
        <v>304</v>
      </c>
      <c r="B35" s="130" t="s">
        <v>347</v>
      </c>
      <c r="C35" s="128">
        <f>C36+C37+C38+C39+C40+C41</f>
        <v>17202956.075659998</v>
      </c>
      <c r="D35" s="128">
        <f>D36+D37+D38+D39+D40+D41</f>
        <v>2787873.9613000001</v>
      </c>
      <c r="E35" s="138">
        <f t="shared" si="0"/>
        <v>0.16205784337521437</v>
      </c>
      <c r="F35" s="58"/>
    </row>
    <row r="36" spans="1:6">
      <c r="A36" s="133" t="s">
        <v>252</v>
      </c>
      <c r="B36" s="134" t="s">
        <v>348</v>
      </c>
      <c r="C36" s="135">
        <v>6363465.2019100003</v>
      </c>
      <c r="D36" s="135">
        <v>1106735.91047</v>
      </c>
      <c r="E36" s="139">
        <f t="shared" si="0"/>
        <v>0.17392032098137539</v>
      </c>
      <c r="F36" s="58"/>
    </row>
    <row r="37" spans="1:6">
      <c r="A37" s="133" t="s">
        <v>253</v>
      </c>
      <c r="B37" s="134" t="s">
        <v>349</v>
      </c>
      <c r="C37" s="135">
        <v>7611424.926</v>
      </c>
      <c r="D37" s="135">
        <v>1096702.2961900001</v>
      </c>
      <c r="E37" s="139">
        <f t="shared" si="0"/>
        <v>0.14408633164649046</v>
      </c>
      <c r="F37" s="58"/>
    </row>
    <row r="38" spans="1:6">
      <c r="A38" s="133" t="s">
        <v>254</v>
      </c>
      <c r="B38" s="134" t="s">
        <v>350</v>
      </c>
      <c r="C38" s="135">
        <v>2074036.7477500001</v>
      </c>
      <c r="D38" s="135">
        <v>407298.62495999999</v>
      </c>
      <c r="E38" s="139">
        <f t="shared" si="0"/>
        <v>0.1963796569187379</v>
      </c>
      <c r="F38" s="58"/>
    </row>
    <row r="39" spans="1:6" ht="31.5">
      <c r="A39" s="133" t="s">
        <v>255</v>
      </c>
      <c r="B39" s="134" t="s">
        <v>351</v>
      </c>
      <c r="C39" s="135">
        <v>2190.6</v>
      </c>
      <c r="D39" s="135">
        <v>285</v>
      </c>
      <c r="E39" s="139">
        <f t="shared" si="0"/>
        <v>0.13010134209805532</v>
      </c>
      <c r="F39" s="58"/>
    </row>
    <row r="40" spans="1:6">
      <c r="A40" s="133" t="s">
        <v>256</v>
      </c>
      <c r="B40" s="134" t="s">
        <v>352</v>
      </c>
      <c r="C40" s="135">
        <v>193246</v>
      </c>
      <c r="D40" s="135">
        <v>43356.804349999999</v>
      </c>
      <c r="E40" s="139">
        <f t="shared" si="0"/>
        <v>0.22436068198048084</v>
      </c>
      <c r="F40" s="58"/>
    </row>
    <row r="41" spans="1:6">
      <c r="A41" s="133" t="s">
        <v>257</v>
      </c>
      <c r="B41" s="134" t="s">
        <v>353</v>
      </c>
      <c r="C41" s="135">
        <v>958592.6</v>
      </c>
      <c r="D41" s="135">
        <v>133495.32532999999</v>
      </c>
      <c r="E41" s="139">
        <f t="shared" si="0"/>
        <v>0.13926179414487447</v>
      </c>
      <c r="F41" s="58"/>
    </row>
    <row r="42" spans="1:6">
      <c r="A42" s="131" t="s">
        <v>305</v>
      </c>
      <c r="B42" s="132" t="s">
        <v>354</v>
      </c>
      <c r="C42" s="128">
        <f>C43+C44</f>
        <v>1524386.7000000002</v>
      </c>
      <c r="D42" s="128">
        <f>D43+D44</f>
        <v>261549.20051</v>
      </c>
      <c r="E42" s="138">
        <f t="shared" si="0"/>
        <v>0.17157667441601265</v>
      </c>
      <c r="F42" s="58"/>
    </row>
    <row r="43" spans="1:6">
      <c r="A43" s="133" t="s">
        <v>258</v>
      </c>
      <c r="B43" s="134" t="s">
        <v>355</v>
      </c>
      <c r="C43" s="135">
        <v>874803.3</v>
      </c>
      <c r="D43" s="135">
        <v>188372.78438999999</v>
      </c>
      <c r="E43" s="139">
        <f t="shared" si="0"/>
        <v>0.21533158870114</v>
      </c>
      <c r="F43" s="58"/>
    </row>
    <row r="44" spans="1:6">
      <c r="A44" s="133" t="s">
        <v>259</v>
      </c>
      <c r="B44" s="134" t="s">
        <v>356</v>
      </c>
      <c r="C44" s="135">
        <v>649583.4</v>
      </c>
      <c r="D44" s="135">
        <v>73176.416120000009</v>
      </c>
      <c r="E44" s="139">
        <f t="shared" si="0"/>
        <v>0.11265130254252188</v>
      </c>
      <c r="F44" s="58"/>
    </row>
    <row r="45" spans="1:6">
      <c r="A45" s="129" t="s">
        <v>306</v>
      </c>
      <c r="B45" s="130" t="s">
        <v>357</v>
      </c>
      <c r="C45" s="128">
        <f>C46+C47+C48+C49</f>
        <v>1327376.2469900001</v>
      </c>
      <c r="D45" s="128">
        <f>D46+D47+D48+D49</f>
        <v>324505.51207</v>
      </c>
      <c r="E45" s="138">
        <f t="shared" si="0"/>
        <v>0.24447138692278006</v>
      </c>
      <c r="F45" s="58"/>
    </row>
    <row r="46" spans="1:6">
      <c r="A46" s="133" t="s">
        <v>260</v>
      </c>
      <c r="B46" s="134" t="s">
        <v>358</v>
      </c>
      <c r="C46" s="135">
        <v>57613.7</v>
      </c>
      <c r="D46" s="135">
        <v>7360.0750800000005</v>
      </c>
      <c r="E46" s="139">
        <f t="shared" si="0"/>
        <v>0.12774869657737659</v>
      </c>
      <c r="F46" s="58"/>
    </row>
    <row r="47" spans="1:6">
      <c r="A47" s="133" t="s">
        <v>261</v>
      </c>
      <c r="B47" s="134" t="s">
        <v>359</v>
      </c>
      <c r="C47" s="135">
        <v>1082972.9040000001</v>
      </c>
      <c r="D47" s="135">
        <v>276262.37293000001</v>
      </c>
      <c r="E47" s="139">
        <f t="shared" si="0"/>
        <v>0.255096292723128</v>
      </c>
      <c r="F47" s="58"/>
    </row>
    <row r="48" spans="1:6">
      <c r="A48" s="133" t="s">
        <v>262</v>
      </c>
      <c r="B48" s="134" t="s">
        <v>360</v>
      </c>
      <c r="C48" s="135">
        <v>19157.67366</v>
      </c>
      <c r="D48" s="135">
        <v>4825.0283499999996</v>
      </c>
      <c r="E48" s="139">
        <f t="shared" si="0"/>
        <v>0.25185878179323778</v>
      </c>
      <c r="F48" s="58"/>
    </row>
    <row r="49" spans="1:6">
      <c r="A49" s="133" t="s">
        <v>263</v>
      </c>
      <c r="B49" s="134" t="s">
        <v>361</v>
      </c>
      <c r="C49" s="135">
        <v>167631.96933000002</v>
      </c>
      <c r="D49" s="135">
        <v>36058.035710000004</v>
      </c>
      <c r="E49" s="139">
        <f t="shared" si="0"/>
        <v>0.21510238085323816</v>
      </c>
      <c r="F49" s="58"/>
    </row>
    <row r="50" spans="1:6">
      <c r="A50" s="129" t="s">
        <v>307</v>
      </c>
      <c r="B50" s="130" t="s">
        <v>362</v>
      </c>
      <c r="C50" s="128">
        <f>C51+C52+C53</f>
        <v>1628082.5</v>
      </c>
      <c r="D50" s="128">
        <f>D51+D52+D53</f>
        <v>339206.72210999997</v>
      </c>
      <c r="E50" s="138">
        <f t="shared" si="0"/>
        <v>0.20834737926978514</v>
      </c>
      <c r="F50" s="58"/>
    </row>
    <row r="51" spans="1:6">
      <c r="A51" s="133" t="s">
        <v>264</v>
      </c>
      <c r="B51" s="134" t="s">
        <v>363</v>
      </c>
      <c r="C51" s="135">
        <v>1432145.9</v>
      </c>
      <c r="D51" s="135">
        <v>311885.63977000001</v>
      </c>
      <c r="E51" s="139">
        <f t="shared" si="0"/>
        <v>0.21777504636224565</v>
      </c>
      <c r="F51" s="58"/>
    </row>
    <row r="52" spans="1:6">
      <c r="A52" s="133" t="s">
        <v>265</v>
      </c>
      <c r="B52" s="134" t="s">
        <v>364</v>
      </c>
      <c r="C52" s="135">
        <v>8171.6</v>
      </c>
      <c r="D52" s="135">
        <v>831.98599999999999</v>
      </c>
      <c r="E52" s="139">
        <f t="shared" si="0"/>
        <v>0.10181433256644964</v>
      </c>
      <c r="F52" s="58"/>
    </row>
    <row r="53" spans="1:6">
      <c r="A53" s="133" t="s">
        <v>266</v>
      </c>
      <c r="B53" s="134" t="s">
        <v>365</v>
      </c>
      <c r="C53" s="135">
        <v>187765</v>
      </c>
      <c r="D53" s="135">
        <v>26489.09634</v>
      </c>
      <c r="E53" s="139">
        <f t="shared" si="0"/>
        <v>0.14107579335871967</v>
      </c>
      <c r="F53" s="58"/>
    </row>
    <row r="54" spans="1:6">
      <c r="A54" s="131" t="s">
        <v>308</v>
      </c>
      <c r="B54" s="132" t="s">
        <v>366</v>
      </c>
      <c r="C54" s="128">
        <f>C55+C56</f>
        <v>156351.5</v>
      </c>
      <c r="D54" s="128">
        <f>D55+D56</f>
        <v>30939.470370000003</v>
      </c>
      <c r="E54" s="138">
        <f t="shared" si="0"/>
        <v>0.19788406487945431</v>
      </c>
      <c r="F54" s="58"/>
    </row>
    <row r="55" spans="1:6">
      <c r="A55" s="133" t="s">
        <v>267</v>
      </c>
      <c r="B55" s="134" t="s">
        <v>367</v>
      </c>
      <c r="C55" s="135">
        <v>61301.8</v>
      </c>
      <c r="D55" s="135">
        <v>11695.598890000001</v>
      </c>
      <c r="E55" s="139">
        <f t="shared" si="0"/>
        <v>0.19078720184399153</v>
      </c>
      <c r="F55" s="58"/>
    </row>
    <row r="56" spans="1:6">
      <c r="A56" s="133" t="s">
        <v>268</v>
      </c>
      <c r="B56" s="134" t="s">
        <v>368</v>
      </c>
      <c r="C56" s="135">
        <v>95049.7</v>
      </c>
      <c r="D56" s="135">
        <v>19243.871480000002</v>
      </c>
      <c r="E56" s="139">
        <f t="shared" si="0"/>
        <v>0.20246114906201707</v>
      </c>
      <c r="F56" s="58"/>
    </row>
    <row r="57" spans="1:6" ht="31.5">
      <c r="A57" s="129" t="s">
        <v>309</v>
      </c>
      <c r="B57" s="130" t="s">
        <v>369</v>
      </c>
      <c r="C57" s="128">
        <f>C58</f>
        <v>571448.69999999995</v>
      </c>
      <c r="D57" s="128">
        <f t="shared" ref="D57:E57" si="1">D58</f>
        <v>144536.52934000001</v>
      </c>
      <c r="E57" s="138">
        <f t="shared" si="0"/>
        <v>0.25293001688515526</v>
      </c>
      <c r="F57" s="58"/>
    </row>
    <row r="58" spans="1:6" ht="31.5">
      <c r="A58" s="133" t="s">
        <v>269</v>
      </c>
      <c r="B58" s="134" t="s">
        <v>370</v>
      </c>
      <c r="C58" s="135">
        <v>571448.69999999995</v>
      </c>
      <c r="D58" s="135">
        <v>144536.52934000001</v>
      </c>
      <c r="E58" s="138">
        <f t="shared" si="0"/>
        <v>0.25293001688515526</v>
      </c>
      <c r="F58" s="58"/>
    </row>
    <row r="59" spans="1:6" ht="24" customHeight="1">
      <c r="A59" s="71" t="s">
        <v>270</v>
      </c>
      <c r="B59" s="72" t="s">
        <v>22</v>
      </c>
      <c r="C59" s="69">
        <v>-3572529.52795</v>
      </c>
      <c r="D59" s="69">
        <v>2103204.4409400001</v>
      </c>
      <c r="E59" s="73" t="s">
        <v>310</v>
      </c>
      <c r="F59" s="61"/>
    </row>
    <row r="60" spans="1:6" ht="15" customHeight="1">
      <c r="A60" s="74" t="s">
        <v>314</v>
      </c>
      <c r="B60" s="44"/>
      <c r="C60" s="46"/>
      <c r="D60" s="62">
        <v>13540</v>
      </c>
      <c r="E60" s="44"/>
    </row>
    <row r="61" spans="1:6">
      <c r="A61" s="75" t="s">
        <v>23</v>
      </c>
      <c r="B61" s="45"/>
      <c r="C61" s="47"/>
      <c r="D61" s="63"/>
      <c r="E61" s="45"/>
    </row>
    <row r="62" spans="1:6" ht="14.25" customHeight="1">
      <c r="A62" s="76" t="s">
        <v>315</v>
      </c>
      <c r="B62" s="45"/>
      <c r="C62" s="47"/>
      <c r="D62" s="63">
        <v>13527</v>
      </c>
      <c r="E62" s="45"/>
    </row>
    <row r="63" spans="1:6">
      <c r="A63" s="64" t="s">
        <v>316</v>
      </c>
      <c r="B63" s="45"/>
      <c r="C63" s="47"/>
      <c r="D63" s="63">
        <v>457</v>
      </c>
      <c r="E63" s="45"/>
    </row>
  </sheetData>
  <autoFilter ref="A5:G63"/>
  <mergeCells count="6">
    <mergeCell ref="E3:E5"/>
    <mergeCell ref="A1:D1"/>
    <mergeCell ref="A3:A5"/>
    <mergeCell ref="B3:B5"/>
    <mergeCell ref="C3:C5"/>
    <mergeCell ref="D3:D5"/>
  </mergeCells>
  <pageMargins left="0.39370078740157483" right="0.39370078740157483" top="0.39370078740157483" bottom="0.39370078740157483" header="0" footer="0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topLeftCell="A37" zoomScaleNormal="100" zoomScaleSheetLayoutView="100" workbookViewId="0">
      <selection activeCell="A11" sqref="A11"/>
    </sheetView>
  </sheetViews>
  <sheetFormatPr defaultColWidth="8.625" defaultRowHeight="15.75"/>
  <cols>
    <col min="1" max="1" width="50.75" style="5" customWidth="1"/>
    <col min="2" max="2" width="15.625" style="5" customWidth="1"/>
    <col min="3" max="3" width="12.25" style="5" customWidth="1"/>
    <col min="4" max="4" width="11.375" style="5" customWidth="1"/>
    <col min="5" max="16384" width="8.625" style="5"/>
  </cols>
  <sheetData>
    <row r="1" spans="1:4" ht="15" customHeight="1">
      <c r="A1" s="77"/>
      <c r="B1" s="15"/>
      <c r="C1" s="78"/>
      <c r="D1" s="13"/>
    </row>
    <row r="2" spans="1:4" ht="14.1" customHeight="1">
      <c r="A2" s="120" t="s">
        <v>271</v>
      </c>
      <c r="B2" s="121"/>
      <c r="C2" s="121"/>
      <c r="D2" s="13"/>
    </row>
    <row r="3" spans="1:4" ht="12" customHeight="1">
      <c r="A3" s="79"/>
      <c r="B3" s="80"/>
      <c r="C3" s="81"/>
      <c r="D3" s="13"/>
    </row>
    <row r="4" spans="1:4" ht="13.5" customHeight="1">
      <c r="A4" s="140" t="s">
        <v>17</v>
      </c>
      <c r="B4" s="140" t="s">
        <v>18</v>
      </c>
      <c r="C4" s="140" t="s">
        <v>19</v>
      </c>
      <c r="D4" s="13"/>
    </row>
    <row r="5" spans="1:4" ht="12" customHeight="1">
      <c r="A5" s="141"/>
      <c r="B5" s="141"/>
      <c r="C5" s="141"/>
      <c r="D5" s="13"/>
    </row>
    <row r="6" spans="1:4" ht="12" customHeight="1">
      <c r="A6" s="141"/>
      <c r="B6" s="141"/>
      <c r="C6" s="141"/>
      <c r="D6" s="13"/>
    </row>
    <row r="7" spans="1:4" ht="11.25" customHeight="1">
      <c r="A7" s="141"/>
      <c r="B7" s="141"/>
      <c r="C7" s="141"/>
      <c r="D7" s="13"/>
    </row>
    <row r="8" spans="1:4" ht="3.75" customHeight="1">
      <c r="A8" s="141"/>
      <c r="B8" s="142"/>
      <c r="C8" s="141"/>
      <c r="D8" s="13"/>
    </row>
    <row r="9" spans="1:4" ht="12" customHeight="1">
      <c r="A9" s="94">
        <v>1</v>
      </c>
      <c r="B9" s="52" t="s">
        <v>319</v>
      </c>
      <c r="C9" s="95" t="s">
        <v>320</v>
      </c>
      <c r="D9" s="13"/>
    </row>
    <row r="10" spans="1:4" ht="34.5" customHeight="1">
      <c r="A10" s="97" t="s">
        <v>272</v>
      </c>
      <c r="B10" s="96">
        <v>3572529.6</v>
      </c>
      <c r="C10" s="96">
        <v>-2103204.4409400001</v>
      </c>
      <c r="D10" s="82"/>
    </row>
    <row r="11" spans="1:4" ht="12" customHeight="1">
      <c r="A11" s="87" t="s">
        <v>23</v>
      </c>
      <c r="B11" s="86"/>
      <c r="C11" s="86"/>
      <c r="D11" s="13"/>
    </row>
    <row r="12" spans="1:4" ht="22.5" customHeight="1">
      <c r="A12" s="88" t="s">
        <v>273</v>
      </c>
      <c r="B12" s="86">
        <v>1757940</v>
      </c>
      <c r="C12" s="86">
        <v>-2048574.3160699999</v>
      </c>
      <c r="D12" s="13"/>
    </row>
    <row r="13" spans="1:4" ht="16.5" customHeight="1">
      <c r="A13" s="89" t="s">
        <v>274</v>
      </c>
      <c r="B13" s="86"/>
      <c r="C13" s="86"/>
      <c r="D13" s="13"/>
    </row>
    <row r="14" spans="1:4" ht="31.5">
      <c r="A14" s="70" t="s">
        <v>275</v>
      </c>
      <c r="B14" s="96">
        <v>1757940</v>
      </c>
      <c r="C14" s="96">
        <v>-2048574.3160699999</v>
      </c>
      <c r="D14" s="13"/>
    </row>
    <row r="15" spans="1:4" ht="31.5">
      <c r="A15" s="68" t="s">
        <v>276</v>
      </c>
      <c r="B15" s="86">
        <v>4607940</v>
      </c>
      <c r="C15" s="86">
        <v>1534708.3</v>
      </c>
      <c r="D15" s="82"/>
    </row>
    <row r="16" spans="1:4" ht="47.25">
      <c r="A16" s="68" t="s">
        <v>277</v>
      </c>
      <c r="B16" s="86">
        <v>4607940</v>
      </c>
      <c r="C16" s="86">
        <v>1534708.3</v>
      </c>
      <c r="D16" s="13"/>
    </row>
    <row r="17" spans="1:4" ht="31.5">
      <c r="A17" s="68" t="s">
        <v>278</v>
      </c>
      <c r="B17" s="86">
        <v>-2850000</v>
      </c>
      <c r="C17" s="86">
        <v>-3583282.61607</v>
      </c>
      <c r="D17" s="13"/>
    </row>
    <row r="18" spans="1:4" ht="47.25">
      <c r="A18" s="68" t="s">
        <v>279</v>
      </c>
      <c r="B18" s="86">
        <v>-2850000</v>
      </c>
      <c r="C18" s="86">
        <v>-3583282.61607</v>
      </c>
      <c r="D18" s="13"/>
    </row>
    <row r="19" spans="1:4" ht="31.5">
      <c r="A19" s="70" t="s">
        <v>280</v>
      </c>
      <c r="B19" s="98" t="s">
        <v>28</v>
      </c>
      <c r="C19" s="98" t="s">
        <v>28</v>
      </c>
      <c r="D19" s="13"/>
    </row>
    <row r="20" spans="1:4" ht="47.25">
      <c r="A20" s="99" t="s">
        <v>281</v>
      </c>
      <c r="B20" s="100" t="s">
        <v>28</v>
      </c>
      <c r="C20" s="100" t="s">
        <v>28</v>
      </c>
      <c r="D20" s="13"/>
    </row>
    <row r="21" spans="1:4" ht="47.25">
      <c r="A21" s="68" t="s">
        <v>282</v>
      </c>
      <c r="B21" s="86">
        <v>3000000</v>
      </c>
      <c r="C21" s="90" t="s">
        <v>28</v>
      </c>
      <c r="D21" s="13"/>
    </row>
    <row r="22" spans="1:4" ht="47.25">
      <c r="A22" s="68" t="s">
        <v>283</v>
      </c>
      <c r="B22" s="86">
        <v>3000000</v>
      </c>
      <c r="C22" s="90" t="s">
        <v>28</v>
      </c>
      <c r="D22" s="13"/>
    </row>
    <row r="23" spans="1:4" ht="47.25">
      <c r="A23" s="68" t="s">
        <v>284</v>
      </c>
      <c r="B23" s="86">
        <v>-3000000</v>
      </c>
      <c r="C23" s="90" t="s">
        <v>28</v>
      </c>
      <c r="D23" s="13"/>
    </row>
    <row r="24" spans="1:4" ht="47.25">
      <c r="A24" s="68" t="s">
        <v>285</v>
      </c>
      <c r="B24" s="86">
        <v>-3000000</v>
      </c>
      <c r="C24" s="90" t="s">
        <v>28</v>
      </c>
      <c r="D24" s="13"/>
    </row>
    <row r="25" spans="1:4" ht="14.1" customHeight="1">
      <c r="A25" s="91" t="s">
        <v>286</v>
      </c>
      <c r="B25" s="90" t="s">
        <v>28</v>
      </c>
      <c r="C25" s="90" t="s">
        <v>28</v>
      </c>
      <c r="D25" s="13"/>
    </row>
    <row r="26" spans="1:4" ht="12.95" customHeight="1">
      <c r="A26" s="92" t="s">
        <v>274</v>
      </c>
      <c r="B26" s="86"/>
      <c r="C26" s="86"/>
      <c r="D26" s="13"/>
    </row>
    <row r="27" spans="1:4" ht="14.1" customHeight="1">
      <c r="A27" s="93" t="s">
        <v>287</v>
      </c>
      <c r="B27" s="86">
        <v>1814589.6</v>
      </c>
      <c r="C27" s="86">
        <v>-54630.12487</v>
      </c>
      <c r="D27" s="82"/>
    </row>
    <row r="28" spans="1:4" ht="31.5">
      <c r="A28" s="101" t="s">
        <v>288</v>
      </c>
      <c r="B28" s="96">
        <v>1814589.52795</v>
      </c>
      <c r="C28" s="96">
        <v>-54630.12487</v>
      </c>
      <c r="D28" s="13"/>
    </row>
    <row r="29" spans="1:4" ht="14.1" customHeight="1">
      <c r="A29" s="91" t="s">
        <v>289</v>
      </c>
      <c r="B29" s="86">
        <v>-37732988.925169997</v>
      </c>
      <c r="C29" s="86">
        <v>-9874239.4260099996</v>
      </c>
      <c r="D29" s="13"/>
    </row>
    <row r="30" spans="1:4">
      <c r="A30" s="68" t="s">
        <v>290</v>
      </c>
      <c r="B30" s="86">
        <v>-37732988.925169997</v>
      </c>
      <c r="C30" s="86">
        <v>-9874239.4260099996</v>
      </c>
      <c r="D30" s="13"/>
    </row>
    <row r="31" spans="1:4">
      <c r="A31" s="68" t="s">
        <v>291</v>
      </c>
      <c r="B31" s="86">
        <v>-37732988.925169997</v>
      </c>
      <c r="C31" s="86">
        <v>-9874239.4260099996</v>
      </c>
      <c r="D31" s="13"/>
    </row>
    <row r="32" spans="1:4" ht="31.5">
      <c r="A32" s="68" t="s">
        <v>292</v>
      </c>
      <c r="B32" s="86">
        <v>-37732988.925169997</v>
      </c>
      <c r="C32" s="86">
        <v>-9874239.4260099996</v>
      </c>
      <c r="D32" s="13"/>
    </row>
    <row r="33" spans="1:4" ht="31.5">
      <c r="A33" s="68" t="s">
        <v>293</v>
      </c>
      <c r="B33" s="86">
        <v>-37732988.925169997</v>
      </c>
      <c r="C33" s="86">
        <v>-9874239.4260099996</v>
      </c>
      <c r="D33" s="13"/>
    </row>
    <row r="34" spans="1:4" ht="14.1" customHeight="1">
      <c r="A34" s="91" t="s">
        <v>294</v>
      </c>
      <c r="B34" s="86">
        <v>41086216.445929997</v>
      </c>
      <c r="C34" s="86">
        <v>9819609.3011399992</v>
      </c>
      <c r="D34" s="13"/>
    </row>
    <row r="35" spans="1:4">
      <c r="A35" s="68" t="s">
        <v>295</v>
      </c>
      <c r="B35" s="86">
        <v>41086216.445929997</v>
      </c>
      <c r="C35" s="86">
        <v>9819609.3011399992</v>
      </c>
      <c r="D35" s="13"/>
    </row>
    <row r="36" spans="1:4">
      <c r="A36" s="68" t="s">
        <v>296</v>
      </c>
      <c r="B36" s="86">
        <v>41086216.445929997</v>
      </c>
      <c r="C36" s="86">
        <v>9819609.3011399992</v>
      </c>
      <c r="D36" s="13"/>
    </row>
    <row r="37" spans="1:4" ht="31.5">
      <c r="A37" s="68" t="s">
        <v>297</v>
      </c>
      <c r="B37" s="86">
        <v>41086216.445929997</v>
      </c>
      <c r="C37" s="86">
        <v>9819609.3011399992</v>
      </c>
      <c r="D37" s="13"/>
    </row>
    <row r="38" spans="1:4" ht="31.5">
      <c r="A38" s="68" t="s">
        <v>298</v>
      </c>
      <c r="B38" s="86">
        <v>41086216.445929997</v>
      </c>
      <c r="C38" s="86">
        <v>9819609.3011399992</v>
      </c>
      <c r="D38" s="13"/>
    </row>
    <row r="39" spans="1:4" ht="10.5" customHeight="1">
      <c r="A39" s="85"/>
      <c r="B39" s="83"/>
      <c r="C39" s="84"/>
      <c r="D39" s="13"/>
    </row>
  </sheetData>
  <mergeCells count="4">
    <mergeCell ref="A2:C2"/>
    <mergeCell ref="A4:A8"/>
    <mergeCell ref="B4:B8"/>
    <mergeCell ref="C4:C8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E9D276B4-74C5-40D9-841F-37FC6DB048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Доходы!Заголовки_для_печати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Хотина Кристина Игоревна</cp:lastModifiedBy>
  <cp:lastPrinted>2026-04-28T08:48:52Z</cp:lastPrinted>
  <dcterms:created xsi:type="dcterms:W3CDTF">2026-04-27T05:22:50Z</dcterms:created>
  <dcterms:modified xsi:type="dcterms:W3CDTF">2026-05-07T04:02:25Z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099_Орг=Н0486_Ф=0503117M_Период=март 2026 года_4.xlsx</vt:lpwstr>
  </property>
  <property fmtid="{D5CDD505-2E9C-101B-9397-08002B2CF9AE}" pid="3" name="Название отчета">
    <vt:lpwstr>099_Орг=Н0486_Ф=0503117M_Период=март 2026 года_4.xlsx</vt:lpwstr>
  </property>
  <property fmtid="{D5CDD505-2E9C-101B-9397-08002B2CF9AE}" pid="4" name="Версия клиента">
    <vt:lpwstr>24.2.848.1125 (.NET Core 6)</vt:lpwstr>
  </property>
  <property fmtid="{D5CDD505-2E9C-101B-9397-08002B2CF9AE}" pid="5" name="Версия базы">
    <vt:lpwstr>19.2.0.8</vt:lpwstr>
  </property>
  <property fmtid="{D5CDD505-2E9C-101B-9397-08002B2CF9AE}" pid="6" name="Пользователь">
    <vt:lpwstr>13fohki</vt:lpwstr>
  </property>
  <property fmtid="{D5CDD505-2E9C-101B-9397-08002B2CF9AE}" pid="7" name="Шаблон">
    <vt:lpwstr>SV_0503117M_20220601.xlt</vt:lpwstr>
  </property>
</Properties>
</file>