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richuk\AppData\Local\Temp\"/>
    </mc:Choice>
  </mc:AlternateContent>
  <bookViews>
    <workbookView xWindow="0" yWindow="0" windowWidth="28800" windowHeight="11832"/>
  </bookViews>
  <sheets>
    <sheet name="Прил.5" sheetId="1" r:id="rId1"/>
  </sheets>
  <definedNames>
    <definedName name="_xlnm.Print_Titles" localSheetId="0">Прил.5!$9:$11</definedName>
    <definedName name="_xlnm.Print_Area" localSheetId="0">Прил.5!$A$1:$Q$67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0" i="1" l="1"/>
  <c r="K62" i="1"/>
  <c r="M62" i="1"/>
  <c r="K55" i="1"/>
  <c r="F55" i="1" s="1"/>
  <c r="M47" i="1"/>
  <c r="F48" i="1"/>
  <c r="K48" i="1"/>
  <c r="N30" i="1"/>
  <c r="K53" i="1"/>
  <c r="K60" i="1" l="1"/>
  <c r="F60" i="1" s="1"/>
  <c r="F53" i="1"/>
  <c r="K30" i="1"/>
  <c r="F30" i="1" s="1"/>
  <c r="P63" i="1" l="1"/>
  <c r="O63" i="1"/>
  <c r="N63" i="1" s="1"/>
  <c r="M63" i="1"/>
  <c r="L63" i="1"/>
  <c r="K63" i="1" s="1"/>
  <c r="F63" i="1" s="1"/>
  <c r="J63" i="1"/>
  <c r="I63" i="1"/>
  <c r="H63" i="1"/>
  <c r="J61" i="1"/>
  <c r="I61" i="1"/>
  <c r="H61" i="1"/>
  <c r="G61" i="1" s="1"/>
  <c r="J59" i="1"/>
  <c r="I59" i="1"/>
  <c r="H59" i="1"/>
  <c r="G59" i="1" s="1"/>
  <c r="M58" i="1"/>
  <c r="J58" i="1"/>
  <c r="I58" i="1"/>
  <c r="H58" i="1"/>
  <c r="H57" i="1" s="1"/>
  <c r="J57" i="1"/>
  <c r="J67" i="1" s="1"/>
  <c r="P54" i="1"/>
  <c r="O54" i="1"/>
  <c r="N54" i="1" s="1"/>
  <c r="M54" i="1"/>
  <c r="P52" i="1"/>
  <c r="P50" i="1" s="1"/>
  <c r="O52" i="1"/>
  <c r="O50" i="1" s="1"/>
  <c r="M52" i="1"/>
  <c r="N47" i="1"/>
  <c r="K47" i="1"/>
  <c r="G47" i="1"/>
  <c r="N46" i="1"/>
  <c r="K46" i="1"/>
  <c r="F46" i="1" s="1"/>
  <c r="G46" i="1"/>
  <c r="P44" i="1"/>
  <c r="O44" i="1"/>
  <c r="N44" i="1"/>
  <c r="M44" i="1"/>
  <c r="L44" i="1"/>
  <c r="J44" i="1"/>
  <c r="G44" i="1" s="1"/>
  <c r="N42" i="1"/>
  <c r="L42" i="1"/>
  <c r="L54" i="1" s="1"/>
  <c r="G42" i="1"/>
  <c r="N41" i="1"/>
  <c r="L41" i="1"/>
  <c r="K41" i="1" s="1"/>
  <c r="G41" i="1"/>
  <c r="P39" i="1"/>
  <c r="P38" i="1" s="1"/>
  <c r="O39" i="1"/>
  <c r="M39" i="1"/>
  <c r="M38" i="1" s="1"/>
  <c r="J39" i="1"/>
  <c r="G39" i="1"/>
  <c r="O38" i="1"/>
  <c r="K36" i="1"/>
  <c r="F36" i="1" s="1"/>
  <c r="K35" i="1"/>
  <c r="F35" i="1"/>
  <c r="M33" i="1"/>
  <c r="N31" i="1"/>
  <c r="K31" i="1"/>
  <c r="N29" i="1"/>
  <c r="K29" i="1"/>
  <c r="P27" i="1"/>
  <c r="P26" i="1" s="1"/>
  <c r="O27" i="1"/>
  <c r="O26" i="1" s="1"/>
  <c r="N27" i="1"/>
  <c r="M27" i="1"/>
  <c r="M26" i="1" s="1"/>
  <c r="L27" i="1"/>
  <c r="L26" i="1"/>
  <c r="N24" i="1"/>
  <c r="K24" i="1"/>
  <c r="F24" i="1" s="1"/>
  <c r="P23" i="1"/>
  <c r="O23" i="1"/>
  <c r="N23" i="1" s="1"/>
  <c r="M23" i="1"/>
  <c r="P22" i="1"/>
  <c r="O22" i="1"/>
  <c r="P21" i="1"/>
  <c r="O21" i="1"/>
  <c r="L21" i="1"/>
  <c r="K21" i="1"/>
  <c r="M20" i="1"/>
  <c r="N19" i="1"/>
  <c r="K19" i="1"/>
  <c r="N18" i="1"/>
  <c r="L18" i="1"/>
  <c r="K18" i="1" s="1"/>
  <c r="F18" i="1" s="1"/>
  <c r="N17" i="1"/>
  <c r="L17" i="1"/>
  <c r="L22" i="1" s="1"/>
  <c r="K22" i="1" s="1"/>
  <c r="N16" i="1"/>
  <c r="M16" i="1"/>
  <c r="M15" i="1" s="1"/>
  <c r="L16" i="1"/>
  <c r="K16" i="1"/>
  <c r="P15" i="1"/>
  <c r="O15" i="1"/>
  <c r="N15" i="1"/>
  <c r="L15" i="1"/>
  <c r="M14" i="1"/>
  <c r="F16" i="1" l="1"/>
  <c r="N22" i="1"/>
  <c r="F22" i="1" s="1"/>
  <c r="F19" i="1"/>
  <c r="N21" i="1"/>
  <c r="F21" i="1" s="1"/>
  <c r="F29" i="1"/>
  <c r="N39" i="1"/>
  <c r="N38" i="1" s="1"/>
  <c r="P61" i="1"/>
  <c r="K15" i="1"/>
  <c r="L52" i="1"/>
  <c r="M61" i="1"/>
  <c r="I57" i="1"/>
  <c r="I67" i="1" s="1"/>
  <c r="G63" i="1"/>
  <c r="P20" i="1"/>
  <c r="P14" i="1" s="1"/>
  <c r="N26" i="1"/>
  <c r="F31" i="1"/>
  <c r="F27" i="1" s="1"/>
  <c r="K33" i="1"/>
  <c r="F47" i="1"/>
  <c r="G58" i="1"/>
  <c r="L23" i="1"/>
  <c r="K23" i="1" s="1"/>
  <c r="F23" i="1" s="1"/>
  <c r="O59" i="1"/>
  <c r="O61" i="1"/>
  <c r="O58" i="1"/>
  <c r="K44" i="1"/>
  <c r="F44" i="1" s="1"/>
  <c r="M50" i="1"/>
  <c r="K26" i="1"/>
  <c r="K52" i="1"/>
  <c r="L61" i="1"/>
  <c r="K54" i="1"/>
  <c r="F54" i="1" s="1"/>
  <c r="F41" i="1"/>
  <c r="F33" i="1"/>
  <c r="L20" i="1"/>
  <c r="H67" i="1"/>
  <c r="G57" i="1"/>
  <c r="G67" i="1" s="1"/>
  <c r="L59" i="1"/>
  <c r="P59" i="1"/>
  <c r="O20" i="1"/>
  <c r="L50" i="1"/>
  <c r="L58" i="1"/>
  <c r="P58" i="1"/>
  <c r="P57" i="1" s="1"/>
  <c r="M59" i="1"/>
  <c r="M57" i="1" s="1"/>
  <c r="K17" i="1"/>
  <c r="F17" i="1" s="1"/>
  <c r="N52" i="1"/>
  <c r="N50" i="1" s="1"/>
  <c r="K27" i="1"/>
  <c r="L39" i="1"/>
  <c r="L38" i="1" s="1"/>
  <c r="K42" i="1"/>
  <c r="F42" i="1" s="1"/>
  <c r="F15" i="1" l="1"/>
  <c r="N61" i="1"/>
  <c r="P67" i="1"/>
  <c r="F20" i="1"/>
  <c r="F14" i="1" s="1"/>
  <c r="N59" i="1"/>
  <c r="O57" i="1"/>
  <c r="O67" i="1" s="1"/>
  <c r="F52" i="1"/>
  <c r="K61" i="1"/>
  <c r="K39" i="1"/>
  <c r="K38" i="1" s="1"/>
  <c r="M67" i="1"/>
  <c r="O14" i="1"/>
  <c r="N20" i="1"/>
  <c r="N14" i="1" s="1"/>
  <c r="K58" i="1"/>
  <c r="L57" i="1"/>
  <c r="L67" i="1" s="1"/>
  <c r="F39" i="1"/>
  <c r="F38" i="1" s="1"/>
  <c r="N58" i="1"/>
  <c r="F26" i="1"/>
  <c r="K50" i="1"/>
  <c r="F50" i="1" s="1"/>
  <c r="K20" i="1"/>
  <c r="K14" i="1" s="1"/>
  <c r="L14" i="1"/>
  <c r="K59" i="1"/>
  <c r="F61" i="1" l="1"/>
  <c r="F59" i="1"/>
  <c r="N57" i="1"/>
  <c r="N67" i="1" s="1"/>
  <c r="F58" i="1"/>
  <c r="K57" i="1"/>
  <c r="K67" i="1" l="1"/>
  <c r="F57" i="1"/>
  <c r="F67" i="1" s="1"/>
</calcChain>
</file>

<file path=xl/sharedStrings.xml><?xml version="1.0" encoding="utf-8"?>
<sst xmlns="http://schemas.openxmlformats.org/spreadsheetml/2006/main" count="90" uniqueCount="47">
  <si>
    <t>Мероприятия    подпрограммы «Развитие объектов социальной сферы, капитальный ремонт объектов коммунальной инфраструктуры и жилищного фонда" на 2017-2020 годы</t>
  </si>
  <si>
    <t>№ п/п</t>
  </si>
  <si>
    <t>Программные мероприятия, обеспечивающие выполнение   задач</t>
  </si>
  <si>
    <t>Код статьи классификации операций сектора гос. управления</t>
  </si>
  <si>
    <t>Главные распорядители</t>
  </si>
  <si>
    <t>Источники финанси-рования</t>
  </si>
  <si>
    <t>Объемы финансирования,
тыс. руб.</t>
  </si>
  <si>
    <t>Ожидаемый  результат от реализованных программных  мероприятий 
(в натуральном выражении), эффект</t>
  </si>
  <si>
    <t>всего</t>
  </si>
  <si>
    <t xml:space="preserve">в том числе по годам  </t>
  </si>
  <si>
    <t>I - этап</t>
  </si>
  <si>
    <t>II - этап</t>
  </si>
  <si>
    <t>Задача 1. Обеспечение надежной эксплуатации объектов коммунальной инфраструктуры муниципального образования город Норильск</t>
  </si>
  <si>
    <t>1.1.</t>
  </si>
  <si>
    <t>Предоставление субсидии бюджету муниципального образования город Норильск на модернизацию и капитальный ремонт объектов коммунальной инфраструктуры</t>
  </si>
  <si>
    <t>Управление жилищно-коммунального хозяйства Администрации города Норильска</t>
  </si>
  <si>
    <t>1.1.1.</t>
  </si>
  <si>
    <t xml:space="preserve">Модернизация и капитальный ремонт объектов коммунальной инфраструктуры
</t>
  </si>
  <si>
    <t>Всего,
в том числе:</t>
  </si>
  <si>
    <t>Ремонт 9452 п. метров инженерных сетей</t>
  </si>
  <si>
    <t>Федеральный бюджет</t>
  </si>
  <si>
    <t>Краевой бюджет</t>
  </si>
  <si>
    <t>Местный бюджет</t>
  </si>
  <si>
    <t>Внебюджетные источники</t>
  </si>
  <si>
    <t>Итого по задаче 1.</t>
  </si>
  <si>
    <t>Задача 2. Сохранение перспективного жилищного фонда на территории муниципального образования города Норильск</t>
  </si>
  <si>
    <t>2.1.</t>
  </si>
  <si>
    <t>Предоставление субсидии бюджету муниципального образования город Норильск на выполнение работ по капитальному ремонту жилищного фонда</t>
  </si>
  <si>
    <t>2.1.1.</t>
  </si>
  <si>
    <t xml:space="preserve">Сохранение устойчивости  зданий перспективного жилищного фонда
</t>
  </si>
  <si>
    <t>2.1.2.</t>
  </si>
  <si>
    <t xml:space="preserve">Выполнение работ по комплексному капитальному ремонту многоквартирных домов
</t>
  </si>
  <si>
    <t>2.2.</t>
  </si>
  <si>
    <t>Предоставление субсидии бюджету муниципального образования город Норильск на выполнение работ по ремонту жилых помещений и сносу аварийных многоквартирных домов</t>
  </si>
  <si>
    <t>2.2.1.</t>
  </si>
  <si>
    <t xml:space="preserve">Снос аварийных и ветхих строений
</t>
  </si>
  <si>
    <t>2.2.2.</t>
  </si>
  <si>
    <t xml:space="preserve">Ремонт квартир под переселение из аварийного и ветхого жилищного фонда
</t>
  </si>
  <si>
    <t>Итого по задаче 2.</t>
  </si>
  <si>
    <t>Итого по задаче 1-2.</t>
  </si>
  <si>
    <t>в т.ч.кредиторская задолженность 2017 года</t>
  </si>
  <si>
    <t>Сохранение устойчивости 284 зданий</t>
  </si>
  <si>
    <t>Снос 4 аварийных и ветхих строений</t>
  </si>
  <si>
    <t>Ремонт 556 квартир</t>
  </si>
  <si>
    <t>Приложение № 5
к   подпрограмме «Развитие объектов социальной сферы, капитальный ремонт объектов коммунальной инфраструктуры и жилищного фонда" на  2017 - 2020 годы муниципальной программы "Реформирование и модернизация жилищно-коммунального хозяйства и повышение энергетической эффективности", утвержденной постановлением Администрации города Норильска от 07.12.2016  № 585</t>
  </si>
  <si>
    <t>Приложение № 5</t>
  </si>
  <si>
    <t>к постановлению Администрации города Норильскаот 01.06.2018 № 209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</si>
</sst>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.0_р_._-;\-* #,##0.0_р_._-;_-* &quot;-&quot;?_р_._-;_-@_-"/>
    <numFmt numFmtId="165" formatCode="_-* #,##0.0_р_._-;\-* #,##0.0_р_._-;_-* &quot;-&quot;??_р_._-;_-@_-"/>
    <numFmt numFmtId="166" formatCode="0.0"/>
    <numFmt numFmtId="167" formatCode="_-* #,##0.00000_р_._-;\-* #,##0.00000_р_._-;_-* &quot;-&quot;??_р_._-;_-@_-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21"/>
      <color theme="3"/>
      <name val="Times New Roman"/>
      <family val="1"/>
      <charset val="204"/>
    </font>
    <font>
      <b/>
      <sz val="21"/>
      <color theme="3"/>
      <name val="Calibri"/>
      <family val="2"/>
      <charset val="204"/>
      <scheme val="minor"/>
    </font>
    <font>
      <sz val="2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1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2"/>
      <color theme="1"/>
      <name val="Calibri"/>
      <family val="2"/>
      <charset val="204"/>
      <scheme val="minor"/>
    </font>
    <font>
      <b/>
      <sz val="22"/>
      <color theme="3"/>
      <name val="Times New Roman"/>
      <family val="1"/>
      <charset val="204"/>
    </font>
    <font>
      <b/>
      <sz val="22"/>
      <color theme="3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62"/>
      <name val="Times New Roman"/>
      <family val="1"/>
      <charset val="204"/>
    </font>
    <font>
      <b/>
      <sz val="11"/>
      <color indexed="62"/>
      <name val="Times New Roman"/>
      <family val="1"/>
      <charset val="204"/>
    </font>
    <font>
      <sz val="14"/>
      <name val="Arial Cyr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294">
    <xf numFmtId="0" fontId="0" fillId="0" borderId="0" xfId="0"/>
    <xf numFmtId="0" fontId="3" fillId="0" borderId="0" xfId="2" applyFont="1"/>
    <xf numFmtId="0" fontId="2" fillId="0" borderId="0" xfId="2"/>
    <xf numFmtId="164" fontId="3" fillId="0" borderId="0" xfId="2" applyNumberFormat="1" applyFont="1"/>
    <xf numFmtId="0" fontId="6" fillId="0" borderId="4" xfId="0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0" fontId="3" fillId="0" borderId="21" xfId="2" applyFont="1" applyBorder="1" applyAlignment="1">
      <alignment horizontal="center" vertical="top" wrapText="1"/>
    </xf>
    <xf numFmtId="0" fontId="3" fillId="0" borderId="22" xfId="2" applyFont="1" applyBorder="1" applyAlignment="1">
      <alignment horizontal="center" vertical="top" wrapText="1"/>
    </xf>
    <xf numFmtId="0" fontId="3" fillId="0" borderId="23" xfId="2" applyFont="1" applyBorder="1" applyAlignment="1">
      <alignment horizontal="center" vertical="top" wrapText="1"/>
    </xf>
    <xf numFmtId="0" fontId="3" fillId="0" borderId="24" xfId="2" applyFont="1" applyBorder="1" applyAlignment="1">
      <alignment horizontal="center" vertical="top" wrapText="1"/>
    </xf>
    <xf numFmtId="0" fontId="3" fillId="0" borderId="25" xfId="2" applyFont="1" applyBorder="1" applyAlignment="1">
      <alignment horizontal="center" vertical="top" wrapText="1"/>
    </xf>
    <xf numFmtId="0" fontId="3" fillId="0" borderId="26" xfId="2" applyFont="1" applyBorder="1" applyAlignment="1">
      <alignment horizontal="center" vertical="top" wrapText="1"/>
    </xf>
    <xf numFmtId="0" fontId="7" fillId="0" borderId="12" xfId="2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9" fillId="0" borderId="14" xfId="2" applyFont="1" applyBorder="1" applyAlignment="1">
      <alignment horizontal="left"/>
    </xf>
    <xf numFmtId="49" fontId="10" fillId="0" borderId="1" xfId="2" applyNumberFormat="1" applyFont="1" applyBorder="1" applyAlignment="1">
      <alignment vertical="top" wrapText="1"/>
    </xf>
    <xf numFmtId="0" fontId="10" fillId="0" borderId="2" xfId="2" applyFont="1" applyBorder="1" applyAlignment="1">
      <alignment vertical="top" wrapText="1"/>
    </xf>
    <xf numFmtId="0" fontId="10" fillId="0" borderId="2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vertical="top" wrapText="1"/>
    </xf>
    <xf numFmtId="0" fontId="10" fillId="0" borderId="3" xfId="2" applyFont="1" applyBorder="1" applyAlignment="1">
      <alignment horizontal="center" vertical="top" wrapText="1"/>
    </xf>
    <xf numFmtId="165" fontId="11" fillId="0" borderId="11" xfId="3" applyNumberFormat="1" applyFont="1" applyBorder="1" applyAlignment="1">
      <alignment vertical="top" wrapText="1"/>
    </xf>
    <xf numFmtId="165" fontId="10" fillId="0" borderId="1" xfId="3" applyNumberFormat="1" applyFont="1" applyBorder="1" applyAlignment="1">
      <alignment vertical="top" wrapText="1"/>
    </xf>
    <xf numFmtId="166" fontId="10" fillId="0" borderId="2" xfId="3" applyNumberFormat="1" applyFont="1" applyBorder="1" applyAlignment="1">
      <alignment horizontal="center" vertical="top" wrapText="1"/>
    </xf>
    <xf numFmtId="166" fontId="10" fillId="0" borderId="27" xfId="3" applyNumberFormat="1" applyFont="1" applyBorder="1" applyAlignment="1">
      <alignment horizontal="center" vertical="top" wrapText="1"/>
    </xf>
    <xf numFmtId="165" fontId="12" fillId="0" borderId="1" xfId="1" applyNumberFormat="1" applyFont="1" applyBorder="1" applyAlignment="1">
      <alignment vertical="top" wrapText="1"/>
    </xf>
    <xf numFmtId="165" fontId="12" fillId="0" borderId="2" xfId="1" applyNumberFormat="1" applyFont="1" applyBorder="1" applyAlignment="1">
      <alignment horizontal="center" vertical="top" wrapText="1"/>
    </xf>
    <xf numFmtId="165" fontId="12" fillId="0" borderId="27" xfId="1" applyNumberFormat="1" applyFont="1" applyBorder="1" applyAlignment="1">
      <alignment horizontal="center" vertical="top" wrapText="1"/>
    </xf>
    <xf numFmtId="0" fontId="3" fillId="0" borderId="28" xfId="2" applyFont="1" applyBorder="1" applyAlignment="1">
      <alignment vertical="top" wrapText="1"/>
    </xf>
    <xf numFmtId="164" fontId="2" fillId="0" borderId="0" xfId="2" applyNumberFormat="1"/>
    <xf numFmtId="0" fontId="10" fillId="0" borderId="10" xfId="2" applyFont="1" applyFill="1" applyBorder="1" applyAlignment="1">
      <alignment horizontal="left" vertical="top" wrapText="1"/>
    </xf>
    <xf numFmtId="165" fontId="12" fillId="0" borderId="31" xfId="3" applyNumberFormat="1" applyFont="1" applyFill="1" applyBorder="1" applyAlignment="1">
      <alignment vertical="center" wrapText="1"/>
    </xf>
    <xf numFmtId="165" fontId="10" fillId="0" borderId="8" xfId="3" applyNumberFormat="1" applyFont="1" applyFill="1" applyBorder="1" applyAlignment="1">
      <alignment vertical="center" wrapText="1"/>
    </xf>
    <xf numFmtId="165" fontId="10" fillId="0" borderId="9" xfId="3" applyNumberFormat="1" applyFont="1" applyFill="1" applyBorder="1" applyAlignment="1">
      <alignment vertical="center" wrapText="1"/>
    </xf>
    <xf numFmtId="165" fontId="10" fillId="0" borderId="32" xfId="3" applyNumberFormat="1" applyFont="1" applyFill="1" applyBorder="1" applyAlignment="1">
      <alignment vertical="center" wrapText="1"/>
    </xf>
    <xf numFmtId="165" fontId="13" fillId="0" borderId="8" xfId="3" applyNumberFormat="1" applyFont="1" applyFill="1" applyBorder="1" applyAlignment="1">
      <alignment vertical="center" wrapText="1"/>
    </xf>
    <xf numFmtId="165" fontId="13" fillId="0" borderId="9" xfId="3" applyNumberFormat="1" applyFont="1" applyFill="1" applyBorder="1" applyAlignment="1">
      <alignment vertical="center" wrapText="1"/>
    </xf>
    <xf numFmtId="165" fontId="13" fillId="0" borderId="33" xfId="3" applyNumberFormat="1" applyFont="1" applyFill="1" applyBorder="1" applyAlignment="1">
      <alignment vertical="center" wrapText="1"/>
    </xf>
    <xf numFmtId="165" fontId="13" fillId="0" borderId="32" xfId="3" applyNumberFormat="1" applyFont="1" applyFill="1" applyBorder="1" applyAlignment="1">
      <alignment vertical="center" wrapText="1"/>
    </xf>
    <xf numFmtId="164" fontId="2" fillId="2" borderId="0" xfId="2" applyNumberFormat="1" applyFill="1"/>
    <xf numFmtId="0" fontId="2" fillId="2" borderId="0" xfId="2" applyFill="1"/>
    <xf numFmtId="0" fontId="3" fillId="0" borderId="10" xfId="2" applyFont="1" applyFill="1" applyBorder="1" applyAlignment="1">
      <alignment horizontal="left" vertical="top" wrapText="1"/>
    </xf>
    <xf numFmtId="165" fontId="12" fillId="0" borderId="31" xfId="3" applyNumberFormat="1" applyFont="1" applyFill="1" applyBorder="1" applyAlignment="1">
      <alignment vertical="top" wrapText="1"/>
    </xf>
    <xf numFmtId="165" fontId="10" fillId="0" borderId="8" xfId="3" applyNumberFormat="1" applyFont="1" applyFill="1" applyBorder="1" applyAlignment="1">
      <alignment vertical="top" wrapText="1"/>
    </xf>
    <xf numFmtId="166" fontId="3" fillId="0" borderId="9" xfId="3" applyNumberFormat="1" applyFont="1" applyFill="1" applyBorder="1" applyAlignment="1">
      <alignment horizontal="center" vertical="top" wrapText="1"/>
    </xf>
    <xf numFmtId="165" fontId="14" fillId="0" borderId="9" xfId="1" applyNumberFormat="1" applyFont="1" applyFill="1" applyBorder="1" applyAlignment="1">
      <alignment horizontal="center" vertical="top" wrapText="1"/>
    </xf>
    <xf numFmtId="165" fontId="13" fillId="0" borderId="8" xfId="3" applyNumberFormat="1" applyFont="1" applyFill="1" applyBorder="1" applyAlignment="1">
      <alignment vertical="top" wrapText="1"/>
    </xf>
    <xf numFmtId="165" fontId="14" fillId="0" borderId="32" xfId="1" applyNumberFormat="1" applyFont="1" applyFill="1" applyBorder="1" applyAlignment="1">
      <alignment horizontal="center" vertical="top" wrapText="1"/>
    </xf>
    <xf numFmtId="164" fontId="2" fillId="3" borderId="0" xfId="2" applyNumberFormat="1" applyFill="1"/>
    <xf numFmtId="0" fontId="2" fillId="3" borderId="0" xfId="2" applyFill="1"/>
    <xf numFmtId="0" fontId="3" fillId="0" borderId="37" xfId="2" applyFont="1" applyFill="1" applyBorder="1" applyAlignment="1">
      <alignment horizontal="left" vertical="top" wrapText="1"/>
    </xf>
    <xf numFmtId="165" fontId="12" fillId="0" borderId="38" xfId="3" applyNumberFormat="1" applyFont="1" applyFill="1" applyBorder="1" applyAlignment="1">
      <alignment vertical="center" wrapText="1"/>
    </xf>
    <xf numFmtId="166" fontId="16" fillId="0" borderId="30" xfId="3" applyNumberFormat="1" applyFont="1" applyFill="1" applyBorder="1" applyAlignment="1">
      <alignment horizontal="center" vertical="center" wrapText="1"/>
    </xf>
    <xf numFmtId="165" fontId="14" fillId="0" borderId="17" xfId="1" applyNumberFormat="1" applyFont="1" applyFill="1" applyBorder="1" applyAlignment="1">
      <alignment horizontal="center" vertical="center" wrapText="1"/>
    </xf>
    <xf numFmtId="165" fontId="13" fillId="0" borderId="16" xfId="3" applyNumberFormat="1" applyFont="1" applyFill="1" applyBorder="1" applyAlignment="1">
      <alignment horizontal="center" vertical="center" wrapText="1"/>
    </xf>
    <xf numFmtId="165" fontId="14" fillId="0" borderId="39" xfId="1" applyNumberFormat="1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left" vertical="top" wrapText="1"/>
    </xf>
    <xf numFmtId="165" fontId="12" fillId="0" borderId="11" xfId="3" applyNumberFormat="1" applyFont="1" applyFill="1" applyBorder="1" applyAlignment="1">
      <alignment vertical="center" wrapText="1"/>
    </xf>
    <xf numFmtId="165" fontId="10" fillId="0" borderId="1" xfId="3" applyNumberFormat="1" applyFont="1" applyFill="1" applyBorder="1" applyAlignment="1">
      <alignment vertical="center" wrapText="1"/>
    </xf>
    <xf numFmtId="165" fontId="10" fillId="0" borderId="2" xfId="3" applyNumberFormat="1" applyFont="1" applyFill="1" applyBorder="1" applyAlignment="1">
      <alignment vertical="center" wrapText="1"/>
    </xf>
    <xf numFmtId="165" fontId="10" fillId="0" borderId="27" xfId="3" applyNumberFormat="1" applyFont="1" applyFill="1" applyBorder="1" applyAlignment="1">
      <alignment vertical="center" wrapText="1"/>
    </xf>
    <xf numFmtId="165" fontId="13" fillId="0" borderId="41" xfId="3" applyNumberFormat="1" applyFont="1" applyFill="1" applyBorder="1" applyAlignment="1">
      <alignment vertical="center" wrapText="1"/>
    </xf>
    <xf numFmtId="165" fontId="13" fillId="0" borderId="2" xfId="3" applyNumberFormat="1" applyFont="1" applyFill="1" applyBorder="1" applyAlignment="1">
      <alignment vertical="center" wrapText="1"/>
    </xf>
    <xf numFmtId="165" fontId="13" fillId="0" borderId="42" xfId="3" applyNumberFormat="1" applyFont="1" applyFill="1" applyBorder="1" applyAlignment="1">
      <alignment vertical="center" wrapText="1"/>
    </xf>
    <xf numFmtId="165" fontId="13" fillId="0" borderId="43" xfId="3" applyNumberFormat="1" applyFont="1" applyFill="1" applyBorder="1" applyAlignment="1">
      <alignment vertical="center" wrapText="1"/>
    </xf>
    <xf numFmtId="165" fontId="13" fillId="0" borderId="44" xfId="3" applyNumberFormat="1" applyFont="1" applyFill="1" applyBorder="1" applyAlignment="1">
      <alignment vertical="center" wrapText="1"/>
    </xf>
    <xf numFmtId="166" fontId="3" fillId="0" borderId="32" xfId="3" applyNumberFormat="1" applyFont="1" applyFill="1" applyBorder="1" applyAlignment="1">
      <alignment horizontal="center" vertical="top" wrapText="1"/>
    </xf>
    <xf numFmtId="165" fontId="14" fillId="0" borderId="33" xfId="1" applyNumberFormat="1" applyFont="1" applyFill="1" applyBorder="1" applyAlignment="1">
      <alignment horizontal="center" vertical="top" wrapText="1"/>
    </xf>
    <xf numFmtId="0" fontId="3" fillId="0" borderId="18" xfId="2" applyFont="1" applyFill="1" applyBorder="1" applyAlignment="1">
      <alignment horizontal="left" vertical="top" wrapText="1"/>
    </xf>
    <xf numFmtId="165" fontId="12" fillId="0" borderId="19" xfId="3" applyNumberFormat="1" applyFont="1" applyFill="1" applyBorder="1" applyAlignment="1">
      <alignment vertical="top" wrapText="1"/>
    </xf>
    <xf numFmtId="165" fontId="10" fillId="0" borderId="16" xfId="3" applyNumberFormat="1" applyFont="1" applyFill="1" applyBorder="1" applyAlignment="1">
      <alignment vertical="top" wrapText="1"/>
    </xf>
    <xf numFmtId="166" fontId="16" fillId="0" borderId="17" xfId="3" applyNumberFormat="1" applyFont="1" applyFill="1" applyBorder="1" applyAlignment="1">
      <alignment horizontal="center" vertical="top" wrapText="1"/>
    </xf>
    <xf numFmtId="165" fontId="14" fillId="0" borderId="17" xfId="1" applyNumberFormat="1" applyFont="1" applyFill="1" applyBorder="1" applyAlignment="1">
      <alignment horizontal="center" vertical="top" wrapText="1"/>
    </xf>
    <xf numFmtId="165" fontId="14" fillId="0" borderId="39" xfId="1" applyNumberFormat="1" applyFont="1" applyFill="1" applyBorder="1" applyAlignment="1">
      <alignment horizontal="center" vertical="top" wrapText="1"/>
    </xf>
    <xf numFmtId="0" fontId="3" fillId="0" borderId="14" xfId="2" applyFont="1" applyBorder="1" applyAlignment="1">
      <alignment horizontal="left" vertical="center" wrapText="1"/>
    </xf>
    <xf numFmtId="16" fontId="10" fillId="0" borderId="1" xfId="2" applyNumberFormat="1" applyFont="1" applyFill="1" applyBorder="1" applyAlignment="1">
      <alignment vertical="top" wrapText="1"/>
    </xf>
    <xf numFmtId="0" fontId="10" fillId="0" borderId="2" xfId="2" applyFont="1" applyFill="1" applyBorder="1" applyAlignment="1">
      <alignment vertical="top" wrapText="1"/>
    </xf>
    <xf numFmtId="0" fontId="10" fillId="0" borderId="2" xfId="2" applyFont="1" applyFill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165" fontId="12" fillId="0" borderId="11" xfId="3" applyNumberFormat="1" applyFont="1" applyFill="1" applyBorder="1" applyAlignment="1">
      <alignment vertical="top" wrapText="1"/>
    </xf>
    <xf numFmtId="165" fontId="10" fillId="0" borderId="1" xfId="3" applyNumberFormat="1" applyFont="1" applyFill="1" applyBorder="1" applyAlignment="1">
      <alignment vertical="top" wrapText="1"/>
    </xf>
    <xf numFmtId="166" fontId="10" fillId="0" borderId="2" xfId="3" applyNumberFormat="1" applyFont="1" applyFill="1" applyBorder="1" applyAlignment="1">
      <alignment horizontal="center" vertical="top" wrapText="1"/>
    </xf>
    <xf numFmtId="166" fontId="10" fillId="0" borderId="27" xfId="3" applyNumberFormat="1" applyFont="1" applyFill="1" applyBorder="1" applyAlignment="1">
      <alignment horizontal="center" vertical="top" wrapText="1"/>
    </xf>
    <xf numFmtId="165" fontId="13" fillId="0" borderId="1" xfId="3" applyNumberFormat="1" applyFont="1" applyFill="1" applyBorder="1" applyAlignment="1">
      <alignment vertical="top" wrapText="1"/>
    </xf>
    <xf numFmtId="165" fontId="13" fillId="0" borderId="2" xfId="1" applyNumberFormat="1" applyFont="1" applyFill="1" applyBorder="1" applyAlignment="1">
      <alignment horizontal="center" vertical="top" wrapText="1"/>
    </xf>
    <xf numFmtId="165" fontId="13" fillId="0" borderId="27" xfId="1" applyNumberFormat="1" applyFont="1" applyFill="1" applyBorder="1" applyAlignment="1">
      <alignment horizontal="center" vertical="top" wrapText="1"/>
    </xf>
    <xf numFmtId="0" fontId="3" fillId="0" borderId="7" xfId="2" applyFont="1" applyBorder="1" applyAlignment="1">
      <alignment vertical="top" wrapText="1"/>
    </xf>
    <xf numFmtId="166" fontId="3" fillId="0" borderId="43" xfId="3" applyNumberFormat="1" applyFont="1" applyFill="1" applyBorder="1" applyAlignment="1">
      <alignment horizontal="center" vertical="top" wrapText="1"/>
    </xf>
    <xf numFmtId="166" fontId="3" fillId="0" borderId="44" xfId="3" applyNumberFormat="1" applyFont="1" applyFill="1" applyBorder="1" applyAlignment="1">
      <alignment horizontal="center" vertical="top" wrapText="1"/>
    </xf>
    <xf numFmtId="165" fontId="14" fillId="0" borderId="43" xfId="1" applyNumberFormat="1" applyFont="1" applyFill="1" applyBorder="1" applyAlignment="1">
      <alignment horizontal="center" vertical="top" wrapText="1"/>
    </xf>
    <xf numFmtId="165" fontId="14" fillId="0" borderId="42" xfId="1" applyNumberFormat="1" applyFont="1" applyFill="1" applyBorder="1" applyAlignment="1">
      <alignment horizontal="center" vertical="top" wrapText="1"/>
    </xf>
    <xf numFmtId="165" fontId="14" fillId="0" borderId="44" xfId="1" applyNumberFormat="1" applyFont="1" applyFill="1" applyBorder="1" applyAlignment="1">
      <alignment horizontal="center" vertical="top" wrapText="1"/>
    </xf>
    <xf numFmtId="166" fontId="3" fillId="0" borderId="43" xfId="3" applyNumberFormat="1" applyFont="1" applyFill="1" applyBorder="1" applyAlignment="1">
      <alignment horizontal="center" vertical="center" wrapText="1"/>
    </xf>
    <xf numFmtId="166" fontId="3" fillId="0" borderId="44" xfId="3" applyNumberFormat="1" applyFont="1" applyFill="1" applyBorder="1" applyAlignment="1">
      <alignment horizontal="center" vertical="center" wrapText="1"/>
    </xf>
    <xf numFmtId="165" fontId="14" fillId="0" borderId="43" xfId="1" applyNumberFormat="1" applyFont="1" applyFill="1" applyBorder="1" applyAlignment="1">
      <alignment horizontal="center" vertical="center" wrapText="1"/>
    </xf>
    <xf numFmtId="165" fontId="14" fillId="0" borderId="42" xfId="1" applyNumberFormat="1" applyFont="1" applyFill="1" applyBorder="1" applyAlignment="1">
      <alignment horizontal="center" vertical="center" wrapText="1"/>
    </xf>
    <xf numFmtId="165" fontId="14" fillId="0" borderId="44" xfId="1" applyNumberFormat="1" applyFont="1" applyFill="1" applyBorder="1" applyAlignment="1">
      <alignment horizontal="center" vertical="center" wrapText="1"/>
    </xf>
    <xf numFmtId="43" fontId="14" fillId="0" borderId="43" xfId="1" applyFont="1" applyFill="1" applyBorder="1" applyAlignment="1">
      <alignment horizontal="center" vertical="top" wrapText="1"/>
    </xf>
    <xf numFmtId="43" fontId="14" fillId="0" borderId="44" xfId="1" applyFont="1" applyFill="1" applyBorder="1" applyAlignment="1">
      <alignment horizontal="center" vertical="top" wrapText="1"/>
    </xf>
    <xf numFmtId="165" fontId="12" fillId="0" borderId="19" xfId="3" applyNumberFormat="1" applyFont="1" applyFill="1" applyBorder="1" applyAlignment="1">
      <alignment vertical="center" wrapText="1"/>
    </xf>
    <xf numFmtId="165" fontId="10" fillId="0" borderId="16" xfId="3" applyNumberFormat="1" applyFont="1" applyFill="1" applyBorder="1" applyAlignment="1">
      <alignment vertical="center" wrapText="1"/>
    </xf>
    <xf numFmtId="166" fontId="3" fillId="0" borderId="22" xfId="3" applyNumberFormat="1" applyFont="1" applyFill="1" applyBorder="1" applyAlignment="1">
      <alignment horizontal="center" vertical="center" wrapText="1"/>
    </xf>
    <xf numFmtId="166" fontId="3" fillId="0" borderId="25" xfId="3" applyNumberFormat="1" applyFont="1" applyFill="1" applyBorder="1" applyAlignment="1">
      <alignment horizontal="center" vertical="center" wrapText="1"/>
    </xf>
    <xf numFmtId="165" fontId="13" fillId="0" borderId="16" xfId="3" applyNumberFormat="1" applyFont="1" applyFill="1" applyBorder="1" applyAlignment="1">
      <alignment vertical="center" wrapText="1"/>
    </xf>
    <xf numFmtId="43" fontId="14" fillId="0" borderId="22" xfId="1" applyFont="1" applyFill="1" applyBorder="1" applyAlignment="1">
      <alignment horizontal="center" vertical="center" wrapText="1"/>
    </xf>
    <xf numFmtId="43" fontId="14" fillId="0" borderId="25" xfId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vertical="top" wrapText="1"/>
    </xf>
    <xf numFmtId="165" fontId="10" fillId="0" borderId="27" xfId="3" applyNumberFormat="1" applyFont="1" applyFill="1" applyBorder="1" applyAlignment="1">
      <alignment vertical="top" wrapText="1"/>
    </xf>
    <xf numFmtId="165" fontId="13" fillId="0" borderId="2" xfId="3" applyNumberFormat="1" applyFont="1" applyFill="1" applyBorder="1" applyAlignment="1">
      <alignment vertical="top" wrapText="1"/>
    </xf>
    <xf numFmtId="165" fontId="13" fillId="0" borderId="27" xfId="3" applyNumberFormat="1" applyFont="1" applyFill="1" applyBorder="1" applyAlignment="1">
      <alignment vertical="top" wrapText="1"/>
    </xf>
    <xf numFmtId="0" fontId="3" fillId="0" borderId="15" xfId="2" applyFont="1" applyBorder="1" applyAlignment="1">
      <alignment vertical="top" wrapText="1"/>
    </xf>
    <xf numFmtId="43" fontId="14" fillId="0" borderId="9" xfId="1" applyFont="1" applyFill="1" applyBorder="1" applyAlignment="1">
      <alignment horizontal="center" vertical="top" wrapText="1"/>
    </xf>
    <xf numFmtId="43" fontId="14" fillId="0" borderId="33" xfId="1" applyFont="1" applyFill="1" applyBorder="1" applyAlignment="1">
      <alignment horizontal="center" vertical="top" wrapText="1"/>
    </xf>
    <xf numFmtId="43" fontId="13" fillId="0" borderId="8" xfId="1" applyFont="1" applyFill="1" applyBorder="1" applyAlignment="1">
      <alignment vertical="top" wrapText="1"/>
    </xf>
    <xf numFmtId="43" fontId="14" fillId="0" borderId="32" xfId="1" applyFont="1" applyFill="1" applyBorder="1" applyAlignment="1">
      <alignment horizontal="center" vertical="top" wrapText="1"/>
    </xf>
    <xf numFmtId="166" fontId="3" fillId="0" borderId="9" xfId="3" applyNumberFormat="1" applyFont="1" applyFill="1" applyBorder="1" applyAlignment="1">
      <alignment horizontal="center" vertical="center" wrapText="1"/>
    </xf>
    <xf numFmtId="166" fontId="3" fillId="0" borderId="32" xfId="3" applyNumberFormat="1" applyFont="1" applyFill="1" applyBorder="1" applyAlignment="1">
      <alignment horizontal="center" vertical="center" wrapText="1"/>
    </xf>
    <xf numFmtId="43" fontId="14" fillId="0" borderId="9" xfId="1" applyFont="1" applyFill="1" applyBorder="1" applyAlignment="1">
      <alignment horizontal="center" vertical="center" wrapText="1"/>
    </xf>
    <xf numFmtId="43" fontId="14" fillId="0" borderId="33" xfId="1" applyFont="1" applyFill="1" applyBorder="1" applyAlignment="1">
      <alignment horizontal="center" vertical="center" wrapText="1"/>
    </xf>
    <xf numFmtId="43" fontId="14" fillId="0" borderId="32" xfId="1" applyFont="1" applyFill="1" applyBorder="1" applyAlignment="1">
      <alignment horizontal="center" vertical="center" wrapText="1"/>
    </xf>
    <xf numFmtId="165" fontId="10" fillId="0" borderId="9" xfId="3" applyNumberFormat="1" applyFont="1" applyFill="1" applyBorder="1" applyAlignment="1">
      <alignment vertical="top" wrapText="1"/>
    </xf>
    <xf numFmtId="165" fontId="10" fillId="0" borderId="32" xfId="3" applyNumberFormat="1" applyFont="1" applyFill="1" applyBorder="1" applyAlignment="1">
      <alignment vertical="top" wrapText="1"/>
    </xf>
    <xf numFmtId="165" fontId="13" fillId="0" borderId="9" xfId="3" applyNumberFormat="1" applyFont="1" applyFill="1" applyBorder="1" applyAlignment="1">
      <alignment vertical="top" wrapText="1"/>
    </xf>
    <xf numFmtId="165" fontId="13" fillId="0" borderId="33" xfId="3" applyNumberFormat="1" applyFont="1" applyFill="1" applyBorder="1" applyAlignment="1">
      <alignment vertical="top" wrapText="1"/>
    </xf>
    <xf numFmtId="165" fontId="13" fillId="0" borderId="32" xfId="3" applyNumberFormat="1" applyFont="1" applyFill="1" applyBorder="1" applyAlignment="1">
      <alignment vertical="top" wrapText="1"/>
    </xf>
    <xf numFmtId="166" fontId="3" fillId="0" borderId="17" xfId="3" applyNumberFormat="1" applyFont="1" applyFill="1" applyBorder="1" applyAlignment="1">
      <alignment horizontal="center" vertical="center" wrapText="1"/>
    </xf>
    <xf numFmtId="166" fontId="3" fillId="0" borderId="39" xfId="3" applyNumberFormat="1" applyFont="1" applyFill="1" applyBorder="1" applyAlignment="1">
      <alignment horizontal="center" vertical="center" wrapText="1"/>
    </xf>
    <xf numFmtId="43" fontId="14" fillId="0" borderId="17" xfId="1" applyFont="1" applyFill="1" applyBorder="1" applyAlignment="1">
      <alignment horizontal="center" vertical="center" wrapText="1"/>
    </xf>
    <xf numFmtId="43" fontId="14" fillId="0" borderId="45" xfId="1" applyFont="1" applyFill="1" applyBorder="1" applyAlignment="1">
      <alignment horizontal="center" vertical="center" wrapText="1"/>
    </xf>
    <xf numFmtId="43" fontId="14" fillId="0" borderId="39" xfId="1" applyFont="1" applyFill="1" applyBorder="1" applyAlignment="1">
      <alignment horizontal="center" vertical="center" wrapText="1"/>
    </xf>
    <xf numFmtId="165" fontId="10" fillId="0" borderId="17" xfId="3" applyNumberFormat="1" applyFont="1" applyFill="1" applyBorder="1" applyAlignment="1">
      <alignment vertical="center" wrapText="1"/>
    </xf>
    <xf numFmtId="165" fontId="10" fillId="0" borderId="39" xfId="3" applyNumberFormat="1" applyFont="1" applyFill="1" applyBorder="1" applyAlignment="1">
      <alignment vertical="center" wrapText="1"/>
    </xf>
    <xf numFmtId="165" fontId="13" fillId="0" borderId="17" xfId="3" applyNumberFormat="1" applyFont="1" applyFill="1" applyBorder="1" applyAlignment="1">
      <alignment vertical="center" wrapText="1"/>
    </xf>
    <xf numFmtId="165" fontId="13" fillId="0" borderId="39" xfId="3" applyNumberFormat="1" applyFont="1" applyFill="1" applyBorder="1" applyAlignment="1">
      <alignment vertical="center" wrapText="1"/>
    </xf>
    <xf numFmtId="0" fontId="10" fillId="0" borderId="3" xfId="2" applyFont="1" applyBorder="1" applyAlignment="1">
      <alignment horizontal="left" vertical="top" wrapText="1"/>
    </xf>
    <xf numFmtId="165" fontId="12" fillId="0" borderId="11" xfId="3" applyNumberFormat="1" applyFont="1" applyBorder="1" applyAlignment="1">
      <alignment vertical="center" wrapText="1"/>
    </xf>
    <xf numFmtId="165" fontId="22" fillId="0" borderId="1" xfId="3" applyNumberFormat="1" applyFont="1" applyBorder="1" applyAlignment="1">
      <alignment vertical="center" wrapText="1"/>
    </xf>
    <xf numFmtId="165" fontId="22" fillId="0" borderId="2" xfId="3" applyNumberFormat="1" applyFont="1" applyBorder="1" applyAlignment="1">
      <alignment vertical="center" wrapText="1"/>
    </xf>
    <xf numFmtId="165" fontId="22" fillId="0" borderId="27" xfId="3" applyNumberFormat="1" applyFont="1" applyBorder="1" applyAlignment="1">
      <alignment vertical="center" wrapText="1"/>
    </xf>
    <xf numFmtId="165" fontId="13" fillId="0" borderId="1" xfId="3" applyNumberFormat="1" applyFont="1" applyBorder="1" applyAlignment="1">
      <alignment vertical="center" wrapText="1"/>
    </xf>
    <xf numFmtId="165" fontId="13" fillId="0" borderId="46" xfId="3" applyNumberFormat="1" applyFont="1" applyBorder="1" applyAlignment="1">
      <alignment vertical="center" wrapText="1"/>
    </xf>
    <xf numFmtId="165" fontId="13" fillId="0" borderId="2" xfId="3" applyNumberFormat="1" applyFont="1" applyBorder="1" applyAlignment="1">
      <alignment vertical="center" wrapText="1"/>
    </xf>
    <xf numFmtId="165" fontId="13" fillId="0" borderId="27" xfId="3" applyNumberFormat="1" applyFont="1" applyBorder="1" applyAlignment="1">
      <alignment vertical="center" wrapText="1"/>
    </xf>
    <xf numFmtId="0" fontId="3" fillId="0" borderId="10" xfId="2" applyFont="1" applyBorder="1" applyAlignment="1">
      <alignment horizontal="left" vertical="center" wrapText="1"/>
    </xf>
    <xf numFmtId="165" fontId="12" fillId="0" borderId="31" xfId="3" applyNumberFormat="1" applyFont="1" applyBorder="1" applyAlignment="1">
      <alignment vertical="center" wrapText="1"/>
    </xf>
    <xf numFmtId="165" fontId="22" fillId="0" borderId="8" xfId="3" applyNumberFormat="1" applyFont="1" applyFill="1" applyBorder="1" applyAlignment="1">
      <alignment vertical="center" wrapText="1"/>
    </xf>
    <xf numFmtId="165" fontId="22" fillId="0" borderId="9" xfId="3" applyNumberFormat="1" applyFont="1" applyBorder="1" applyAlignment="1">
      <alignment vertical="center" wrapText="1"/>
    </xf>
    <xf numFmtId="165" fontId="13" fillId="0" borderId="8" xfId="3" applyNumberFormat="1" applyFont="1" applyBorder="1" applyAlignment="1">
      <alignment vertical="center" wrapText="1"/>
    </xf>
    <xf numFmtId="165" fontId="13" fillId="0" borderId="9" xfId="3" applyNumberFormat="1" applyFont="1" applyBorder="1" applyAlignment="1">
      <alignment vertical="center" wrapText="1"/>
    </xf>
    <xf numFmtId="165" fontId="13" fillId="0" borderId="32" xfId="3" applyNumberFormat="1" applyFont="1" applyBorder="1" applyAlignment="1">
      <alignment vertical="center" wrapText="1"/>
    </xf>
    <xf numFmtId="0" fontId="3" fillId="0" borderId="10" xfId="2" applyFont="1" applyBorder="1" applyAlignment="1">
      <alignment horizontal="left" vertical="top" wrapText="1"/>
    </xf>
    <xf numFmtId="165" fontId="12" fillId="0" borderId="31" xfId="3" applyNumberFormat="1" applyFont="1" applyBorder="1" applyAlignment="1">
      <alignment vertical="top" wrapText="1"/>
    </xf>
    <xf numFmtId="165" fontId="22" fillId="0" borderId="8" xfId="3" applyNumberFormat="1" applyFont="1" applyFill="1" applyBorder="1" applyAlignment="1">
      <alignment vertical="top" wrapText="1"/>
    </xf>
    <xf numFmtId="165" fontId="22" fillId="0" borderId="9" xfId="3" applyNumberFormat="1" applyFont="1" applyBorder="1" applyAlignment="1">
      <alignment vertical="top" wrapText="1"/>
    </xf>
    <xf numFmtId="165" fontId="13" fillId="0" borderId="9" xfId="3" applyNumberFormat="1" applyFont="1" applyBorder="1" applyAlignment="1">
      <alignment vertical="top" wrapText="1"/>
    </xf>
    <xf numFmtId="165" fontId="13" fillId="0" borderId="32" xfId="3" applyNumberFormat="1" applyFont="1" applyBorder="1" applyAlignment="1">
      <alignment vertical="top" wrapText="1"/>
    </xf>
    <xf numFmtId="0" fontId="3" fillId="0" borderId="18" xfId="2" applyFont="1" applyBorder="1" applyAlignment="1">
      <alignment horizontal="left" vertical="top" wrapText="1"/>
    </xf>
    <xf numFmtId="165" fontId="12" fillId="0" borderId="19" xfId="3" applyNumberFormat="1" applyFont="1" applyBorder="1" applyAlignment="1">
      <alignment vertical="center" wrapText="1"/>
    </xf>
    <xf numFmtId="165" fontId="22" fillId="0" borderId="16" xfId="3" applyNumberFormat="1" applyFont="1" applyFill="1" applyBorder="1" applyAlignment="1">
      <alignment vertical="center" wrapText="1"/>
    </xf>
    <xf numFmtId="165" fontId="22" fillId="0" borderId="17" xfId="3" applyNumberFormat="1" applyFont="1" applyBorder="1" applyAlignment="1">
      <alignment vertical="center" wrapText="1"/>
    </xf>
    <xf numFmtId="165" fontId="13" fillId="0" borderId="16" xfId="3" applyNumberFormat="1" applyFont="1" applyBorder="1" applyAlignment="1">
      <alignment vertical="center" wrapText="1"/>
    </xf>
    <xf numFmtId="165" fontId="13" fillId="0" borderId="17" xfId="3" applyNumberFormat="1" applyFont="1" applyBorder="1" applyAlignment="1">
      <alignment vertical="center" wrapText="1"/>
    </xf>
    <xf numFmtId="165" fontId="13" fillId="0" borderId="39" xfId="3" applyNumberFormat="1" applyFont="1" applyBorder="1" applyAlignment="1">
      <alignment vertical="center" wrapText="1"/>
    </xf>
    <xf numFmtId="0" fontId="2" fillId="0" borderId="47" xfId="2" applyBorder="1"/>
    <xf numFmtId="0" fontId="2" fillId="0" borderId="48" xfId="2" applyBorder="1"/>
    <xf numFmtId="0" fontId="2" fillId="0" borderId="26" xfId="2" applyBorder="1"/>
    <xf numFmtId="165" fontId="2" fillId="0" borderId="0" xfId="2" applyNumberFormat="1"/>
    <xf numFmtId="4" fontId="23" fillId="0" borderId="26" xfId="2" applyNumberFormat="1" applyFont="1" applyBorder="1" applyAlignment="1">
      <alignment horizontal="center"/>
    </xf>
    <xf numFmtId="4" fontId="23" fillId="0" borderId="0" xfId="2" applyNumberFormat="1" applyFont="1" applyBorder="1" applyAlignment="1">
      <alignment horizontal="center"/>
    </xf>
    <xf numFmtId="4" fontId="2" fillId="0" borderId="0" xfId="2" applyNumberFormat="1"/>
    <xf numFmtId="4" fontId="24" fillId="4" borderId="26" xfId="2" applyNumberFormat="1" applyFont="1" applyFill="1" applyBorder="1" applyAlignment="1">
      <alignment horizontal="center"/>
    </xf>
    <xf numFmtId="4" fontId="25" fillId="4" borderId="14" xfId="2" applyNumberFormat="1" applyFont="1" applyFill="1" applyBorder="1" applyAlignment="1">
      <alignment horizontal="center"/>
    </xf>
    <xf numFmtId="4" fontId="25" fillId="4" borderId="0" xfId="2" applyNumberFormat="1" applyFont="1" applyFill="1" applyBorder="1" applyAlignment="1">
      <alignment horizontal="center"/>
    </xf>
    <xf numFmtId="4" fontId="25" fillId="4" borderId="26" xfId="2" applyNumberFormat="1" applyFont="1" applyFill="1" applyBorder="1" applyAlignment="1">
      <alignment horizontal="center"/>
    </xf>
    <xf numFmtId="0" fontId="26" fillId="0" borderId="0" xfId="2" applyFont="1"/>
    <xf numFmtId="0" fontId="26" fillId="0" borderId="0" xfId="2" applyFont="1" applyAlignment="1">
      <alignment horizontal="left" vertical="center" wrapText="1"/>
    </xf>
    <xf numFmtId="0" fontId="27" fillId="0" borderId="10" xfId="2" applyFont="1" applyFill="1" applyBorder="1" applyAlignment="1">
      <alignment horizontal="left" vertical="top" wrapText="1"/>
    </xf>
    <xf numFmtId="165" fontId="28" fillId="0" borderId="31" xfId="3" applyNumberFormat="1" applyFont="1" applyFill="1" applyBorder="1" applyAlignment="1">
      <alignment vertical="top" wrapText="1"/>
    </xf>
    <xf numFmtId="165" fontId="29" fillId="0" borderId="8" xfId="3" applyNumberFormat="1" applyFont="1" applyFill="1" applyBorder="1" applyAlignment="1">
      <alignment vertical="top" wrapText="1"/>
    </xf>
    <xf numFmtId="166" fontId="27" fillId="0" borderId="43" xfId="3" applyNumberFormat="1" applyFont="1" applyFill="1" applyBorder="1" applyAlignment="1">
      <alignment horizontal="center" vertical="top" wrapText="1"/>
    </xf>
    <xf numFmtId="166" fontId="27" fillId="0" borderId="44" xfId="3" applyNumberFormat="1" applyFont="1" applyFill="1" applyBorder="1" applyAlignment="1">
      <alignment horizontal="center" vertical="top" wrapText="1"/>
    </xf>
    <xf numFmtId="165" fontId="30" fillId="0" borderId="8" xfId="3" applyNumberFormat="1" applyFont="1" applyFill="1" applyBorder="1" applyAlignment="1">
      <alignment vertical="top" wrapText="1"/>
    </xf>
    <xf numFmtId="165" fontId="31" fillId="0" borderId="43" xfId="1" applyNumberFormat="1" applyFont="1" applyFill="1" applyBorder="1" applyAlignment="1">
      <alignment horizontal="center" vertical="top" wrapText="1"/>
    </xf>
    <xf numFmtId="165" fontId="31" fillId="0" borderId="44" xfId="1" applyNumberFormat="1" applyFont="1" applyFill="1" applyBorder="1" applyAlignment="1">
      <alignment horizontal="center" vertical="top" wrapText="1"/>
    </xf>
    <xf numFmtId="165" fontId="10" fillId="0" borderId="29" xfId="3" applyNumberFormat="1" applyFont="1" applyFill="1" applyBorder="1" applyAlignment="1">
      <alignment vertical="top" wrapText="1"/>
    </xf>
    <xf numFmtId="165" fontId="13" fillId="0" borderId="29" xfId="3" applyNumberFormat="1" applyFont="1" applyFill="1" applyBorder="1" applyAlignment="1">
      <alignment vertical="top" wrapText="1"/>
    </xf>
    <xf numFmtId="165" fontId="28" fillId="0" borderId="38" xfId="3" applyNumberFormat="1" applyFont="1" applyFill="1" applyBorder="1" applyAlignment="1">
      <alignment vertical="top" wrapText="1"/>
    </xf>
    <xf numFmtId="165" fontId="30" fillId="0" borderId="29" xfId="3" applyNumberFormat="1" applyFont="1" applyFill="1" applyBorder="1" applyAlignment="1">
      <alignment vertical="top" wrapText="1"/>
    </xf>
    <xf numFmtId="165" fontId="31" fillId="0" borderId="30" xfId="1" applyNumberFormat="1" applyFont="1" applyFill="1" applyBorder="1" applyAlignment="1">
      <alignment horizontal="center" vertical="top" wrapText="1"/>
    </xf>
    <xf numFmtId="167" fontId="31" fillId="0" borderId="50" xfId="1" applyNumberFormat="1" applyFont="1" applyFill="1" applyBorder="1" applyAlignment="1">
      <alignment horizontal="center" vertical="top" wrapText="1"/>
    </xf>
    <xf numFmtId="165" fontId="31" fillId="0" borderId="49" xfId="1" applyNumberFormat="1" applyFont="1" applyFill="1" applyBorder="1" applyAlignment="1">
      <alignment horizontal="center" vertical="top" wrapText="1"/>
    </xf>
    <xf numFmtId="167" fontId="28" fillId="0" borderId="38" xfId="1" applyNumberFormat="1" applyFont="1" applyFill="1" applyBorder="1" applyAlignment="1">
      <alignment vertical="top" wrapText="1"/>
    </xf>
    <xf numFmtId="167" fontId="29" fillId="0" borderId="29" xfId="1" applyNumberFormat="1" applyFont="1" applyFill="1" applyBorder="1" applyAlignment="1">
      <alignment vertical="top" wrapText="1"/>
    </xf>
    <xf numFmtId="167" fontId="27" fillId="0" borderId="30" xfId="1" applyNumberFormat="1" applyFont="1" applyFill="1" applyBorder="1" applyAlignment="1">
      <alignment horizontal="center" vertical="top" wrapText="1"/>
    </xf>
    <xf numFmtId="167" fontId="27" fillId="0" borderId="49" xfId="1" applyNumberFormat="1" applyFont="1" applyFill="1" applyBorder="1" applyAlignment="1">
      <alignment horizontal="center" vertical="top" wrapText="1"/>
    </xf>
    <xf numFmtId="167" fontId="30" fillId="0" borderId="29" xfId="1" applyNumberFormat="1" applyFont="1" applyFill="1" applyBorder="1" applyAlignment="1">
      <alignment vertical="top" wrapText="1"/>
    </xf>
    <xf numFmtId="165" fontId="10" fillId="0" borderId="30" xfId="3" applyNumberFormat="1" applyFont="1" applyFill="1" applyBorder="1" applyAlignment="1">
      <alignment vertical="top" wrapText="1"/>
    </xf>
    <xf numFmtId="165" fontId="10" fillId="0" borderId="49" xfId="3" applyNumberFormat="1" applyFont="1" applyFill="1" applyBorder="1" applyAlignment="1">
      <alignment vertical="top" wrapText="1"/>
    </xf>
    <xf numFmtId="165" fontId="13" fillId="0" borderId="30" xfId="3" applyNumberFormat="1" applyFont="1" applyFill="1" applyBorder="1" applyAlignment="1">
      <alignment vertical="top" wrapText="1"/>
    </xf>
    <xf numFmtId="165" fontId="13" fillId="0" borderId="49" xfId="3" applyNumberFormat="1" applyFont="1" applyFill="1" applyBorder="1" applyAlignment="1">
      <alignment vertical="top" wrapText="1"/>
    </xf>
    <xf numFmtId="167" fontId="31" fillId="0" borderId="42" xfId="1" applyNumberFormat="1" applyFont="1" applyFill="1" applyBorder="1" applyAlignment="1">
      <alignment horizontal="center" vertical="top" wrapText="1"/>
    </xf>
    <xf numFmtId="165" fontId="30" fillId="0" borderId="30" xfId="3" applyNumberFormat="1" applyFont="1" applyFill="1" applyBorder="1" applyAlignment="1">
      <alignment vertical="top" wrapText="1"/>
    </xf>
    <xf numFmtId="167" fontId="31" fillId="0" borderId="37" xfId="3" applyNumberFormat="1" applyFont="1" applyFill="1" applyBorder="1" applyAlignment="1">
      <alignment vertical="top" wrapText="1"/>
    </xf>
    <xf numFmtId="165" fontId="12" fillId="0" borderId="38" xfId="3" applyNumberFormat="1" applyFont="1" applyBorder="1" applyAlignment="1">
      <alignment vertical="top" wrapText="1"/>
    </xf>
    <xf numFmtId="165" fontId="22" fillId="0" borderId="29" xfId="3" applyNumberFormat="1" applyFont="1" applyFill="1" applyBorder="1" applyAlignment="1">
      <alignment vertical="top" wrapText="1"/>
    </xf>
    <xf numFmtId="165" fontId="22" fillId="0" borderId="30" xfId="3" applyNumberFormat="1" applyFont="1" applyBorder="1" applyAlignment="1">
      <alignment vertical="top" wrapText="1"/>
    </xf>
    <xf numFmtId="165" fontId="13" fillId="0" borderId="29" xfId="3" applyNumberFormat="1" applyFont="1" applyBorder="1" applyAlignment="1">
      <alignment vertical="center" wrapText="1"/>
    </xf>
    <xf numFmtId="165" fontId="13" fillId="0" borderId="30" xfId="3" applyNumberFormat="1" applyFont="1" applyBorder="1" applyAlignment="1">
      <alignment vertical="top" wrapText="1"/>
    </xf>
    <xf numFmtId="165" fontId="13" fillId="0" borderId="49" xfId="3" applyNumberFormat="1" applyFont="1" applyBorder="1" applyAlignment="1">
      <alignment vertical="top" wrapText="1"/>
    </xf>
    <xf numFmtId="165" fontId="30" fillId="0" borderId="29" xfId="3" applyNumberFormat="1" applyFont="1" applyBorder="1" applyAlignment="1">
      <alignment vertical="center" wrapText="1"/>
    </xf>
    <xf numFmtId="167" fontId="31" fillId="0" borderId="30" xfId="3" applyNumberFormat="1" applyFont="1" applyBorder="1" applyAlignment="1">
      <alignment horizontal="center" vertical="center" wrapText="1"/>
    </xf>
    <xf numFmtId="0" fontId="26" fillId="0" borderId="0" xfId="2" applyFont="1" applyAlignment="1">
      <alignment horizontal="left" vertical="center" wrapText="1"/>
    </xf>
    <xf numFmtId="16" fontId="3" fillId="0" borderId="1" xfId="2" applyNumberFormat="1" applyFont="1" applyFill="1" applyBorder="1" applyAlignment="1">
      <alignment vertical="top" wrapText="1"/>
    </xf>
    <xf numFmtId="16" fontId="3" fillId="0" borderId="8" xfId="2" applyNumberFormat="1" applyFont="1" applyFill="1" applyBorder="1" applyAlignment="1">
      <alignment vertical="top" wrapText="1"/>
    </xf>
    <xf numFmtId="16" fontId="3" fillId="0" borderId="29" xfId="2" applyNumberFormat="1" applyFont="1" applyFill="1" applyBorder="1" applyAlignment="1">
      <alignment vertical="top" wrapText="1"/>
    </xf>
    <xf numFmtId="16" fontId="3" fillId="0" borderId="16" xfId="2" applyNumberFormat="1" applyFont="1" applyFill="1" applyBorder="1" applyAlignment="1">
      <alignment vertical="top" wrapText="1"/>
    </xf>
    <xf numFmtId="0" fontId="17" fillId="0" borderId="40" xfId="2" applyFont="1" applyFill="1" applyBorder="1" applyAlignment="1">
      <alignment horizontal="center" vertical="center" wrapText="1"/>
    </xf>
    <xf numFmtId="0" fontId="18" fillId="0" borderId="35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top" wrapText="1"/>
    </xf>
    <xf numFmtId="0" fontId="3" fillId="0" borderId="9" xfId="2" applyFont="1" applyFill="1" applyBorder="1" applyAlignment="1">
      <alignment horizontal="center" vertical="top" wrapText="1"/>
    </xf>
    <xf numFmtId="0" fontId="3" fillId="0" borderId="30" xfId="2" applyFont="1" applyFill="1" applyBorder="1" applyAlignment="1">
      <alignment horizontal="center" vertical="top" wrapText="1"/>
    </xf>
    <xf numFmtId="0" fontId="3" fillId="0" borderId="17" xfId="2" applyFont="1" applyFill="1" applyBorder="1" applyAlignment="1">
      <alignment horizontal="center" vertical="top" wrapText="1"/>
    </xf>
    <xf numFmtId="0" fontId="3" fillId="0" borderId="2" xfId="2" applyFont="1" applyFill="1" applyBorder="1" applyAlignment="1">
      <alignment vertical="top" wrapText="1"/>
    </xf>
    <xf numFmtId="0" fontId="3" fillId="0" borderId="9" xfId="2" applyFont="1" applyFill="1" applyBorder="1" applyAlignment="1">
      <alignment vertical="top" wrapText="1"/>
    </xf>
    <xf numFmtId="0" fontId="3" fillId="0" borderId="30" xfId="2" applyFont="1" applyFill="1" applyBorder="1" applyAlignment="1">
      <alignment vertical="top" wrapText="1"/>
    </xf>
    <xf numFmtId="0" fontId="3" fillId="0" borderId="17" xfId="2" applyFont="1" applyFill="1" applyBorder="1" applyAlignment="1">
      <alignment vertical="top" wrapText="1"/>
    </xf>
    <xf numFmtId="0" fontId="3" fillId="0" borderId="28" xfId="2" applyFont="1" applyBorder="1" applyAlignment="1">
      <alignment vertical="top" wrapText="1"/>
    </xf>
    <xf numFmtId="0" fontId="3" fillId="0" borderId="36" xfId="2" applyFont="1" applyBorder="1" applyAlignment="1">
      <alignment vertical="top" wrapText="1"/>
    </xf>
    <xf numFmtId="0" fontId="3" fillId="0" borderId="26" xfId="2" applyFont="1" applyBorder="1" applyAlignment="1">
      <alignment vertical="top" wrapText="1"/>
    </xf>
    <xf numFmtId="16" fontId="3" fillId="0" borderId="34" xfId="2" applyNumberFormat="1" applyFont="1" applyFill="1" applyBorder="1" applyAlignment="1">
      <alignment vertical="top" wrapText="1"/>
    </xf>
    <xf numFmtId="16" fontId="3" fillId="0" borderId="41" xfId="2" applyNumberFormat="1" applyFont="1" applyFill="1" applyBorder="1" applyAlignment="1">
      <alignment vertical="top" wrapText="1"/>
    </xf>
    <xf numFmtId="0" fontId="3" fillId="0" borderId="35" xfId="2" applyFont="1" applyFill="1" applyBorder="1" applyAlignment="1">
      <alignment vertical="top" wrapText="1"/>
    </xf>
    <xf numFmtId="0" fontId="3" fillId="0" borderId="43" xfId="2" applyFont="1" applyFill="1" applyBorder="1" applyAlignment="1">
      <alignment vertical="top" wrapText="1"/>
    </xf>
    <xf numFmtId="0" fontId="3" fillId="0" borderId="35" xfId="2" applyFont="1" applyFill="1" applyBorder="1" applyAlignment="1">
      <alignment horizontal="center" vertical="top" wrapText="1"/>
    </xf>
    <xf numFmtId="0" fontId="3" fillId="0" borderId="43" xfId="2" applyFont="1" applyFill="1" applyBorder="1" applyAlignment="1">
      <alignment horizontal="center" vertical="top" wrapText="1"/>
    </xf>
    <xf numFmtId="0" fontId="12" fillId="0" borderId="28" xfId="2" applyFont="1" applyFill="1" applyBorder="1" applyAlignment="1">
      <alignment horizontal="center" vertical="center" wrapText="1"/>
    </xf>
    <xf numFmtId="0" fontId="12" fillId="0" borderId="36" xfId="2" applyFont="1" applyFill="1" applyBorder="1" applyAlignment="1">
      <alignment horizontal="center" vertical="center" wrapText="1"/>
    </xf>
    <xf numFmtId="0" fontId="12" fillId="0" borderId="26" xfId="2" applyFont="1" applyFill="1" applyBorder="1" applyAlignment="1">
      <alignment horizontal="center" vertical="center" wrapText="1"/>
    </xf>
    <xf numFmtId="16" fontId="3" fillId="0" borderId="21" xfId="2" applyNumberFormat="1" applyFont="1" applyFill="1" applyBorder="1" applyAlignment="1">
      <alignment vertical="top" wrapText="1"/>
    </xf>
    <xf numFmtId="0" fontId="3" fillId="0" borderId="22" xfId="2" applyFont="1" applyFill="1" applyBorder="1" applyAlignment="1">
      <alignment vertical="top" wrapText="1"/>
    </xf>
    <xf numFmtId="0" fontId="3" fillId="0" borderId="22" xfId="2" applyFont="1" applyFill="1" applyBorder="1" applyAlignment="1">
      <alignment horizontal="center" vertical="top" wrapText="1"/>
    </xf>
    <xf numFmtId="16" fontId="3" fillId="0" borderId="1" xfId="2" applyNumberFormat="1" applyFont="1" applyBorder="1" applyAlignment="1">
      <alignment vertical="top" wrapText="1"/>
    </xf>
    <xf numFmtId="16" fontId="3" fillId="0" borderId="8" xfId="2" applyNumberFormat="1" applyFont="1" applyBorder="1" applyAlignment="1">
      <alignment vertical="top" wrapText="1"/>
    </xf>
    <xf numFmtId="16" fontId="3" fillId="0" borderId="29" xfId="2" applyNumberFormat="1" applyFont="1" applyBorder="1" applyAlignment="1">
      <alignment vertical="top" wrapText="1"/>
    </xf>
    <xf numFmtId="16" fontId="3" fillId="0" borderId="16" xfId="2" applyNumberFormat="1" applyFont="1" applyBorder="1" applyAlignment="1">
      <alignment vertical="top" wrapText="1"/>
    </xf>
    <xf numFmtId="0" fontId="3" fillId="0" borderId="2" xfId="2" applyFont="1" applyBorder="1" applyAlignment="1">
      <alignment horizontal="center" vertical="top" wrapText="1"/>
    </xf>
    <xf numFmtId="0" fontId="3" fillId="0" borderId="9" xfId="2" applyFont="1" applyBorder="1" applyAlignment="1">
      <alignment horizontal="center" vertical="top" wrapText="1"/>
    </xf>
    <xf numFmtId="0" fontId="3" fillId="0" borderId="30" xfId="2" applyFont="1" applyBorder="1" applyAlignment="1">
      <alignment horizontal="center" vertical="top" wrapText="1"/>
    </xf>
    <xf numFmtId="0" fontId="3" fillId="0" borderId="17" xfId="2" applyFont="1" applyBorder="1" applyAlignment="1">
      <alignment horizontal="center" vertical="top" wrapText="1"/>
    </xf>
    <xf numFmtId="0" fontId="3" fillId="0" borderId="2" xfId="2" applyFont="1" applyBorder="1" applyAlignment="1">
      <alignment vertical="top" wrapText="1"/>
    </xf>
    <xf numFmtId="0" fontId="3" fillId="0" borderId="9" xfId="2" applyFont="1" applyBorder="1" applyAlignment="1">
      <alignment vertical="top" wrapText="1"/>
    </xf>
    <xf numFmtId="0" fontId="3" fillId="0" borderId="30" xfId="2" applyFont="1" applyBorder="1" applyAlignment="1">
      <alignment vertical="top" wrapText="1"/>
    </xf>
    <xf numFmtId="0" fontId="3" fillId="0" borderId="17" xfId="2" applyFont="1" applyBorder="1" applyAlignment="1">
      <alignment vertical="top" wrapText="1"/>
    </xf>
    <xf numFmtId="0" fontId="12" fillId="0" borderId="28" xfId="2" applyFont="1" applyBorder="1" applyAlignment="1">
      <alignment horizontal="center" vertical="center" wrapText="1"/>
    </xf>
    <xf numFmtId="0" fontId="12" fillId="0" borderId="36" xfId="2" applyFont="1" applyBorder="1" applyAlignment="1">
      <alignment horizontal="center" vertical="center" wrapText="1"/>
    </xf>
    <xf numFmtId="0" fontId="12" fillId="0" borderId="26" xfId="2" applyFont="1" applyBorder="1" applyAlignment="1">
      <alignment horizontal="center" vertical="center" wrapText="1"/>
    </xf>
    <xf numFmtId="0" fontId="21" fillId="0" borderId="36" xfId="2" applyFont="1" applyFill="1" applyBorder="1" applyAlignment="1">
      <alignment horizontal="center" vertical="center" wrapText="1"/>
    </xf>
    <xf numFmtId="0" fontId="21" fillId="0" borderId="26" xfId="2" applyFont="1" applyFill="1" applyBorder="1" applyAlignment="1">
      <alignment horizontal="center" vertical="center" wrapText="1"/>
    </xf>
    <xf numFmtId="0" fontId="19" fillId="0" borderId="12" xfId="2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right" vertical="top" wrapText="1"/>
    </xf>
    <xf numFmtId="0" fontId="0" fillId="0" borderId="8" xfId="0" applyFill="1" applyBorder="1" applyAlignment="1">
      <alignment horizontal="right" vertical="top" wrapText="1"/>
    </xf>
    <xf numFmtId="0" fontId="0" fillId="0" borderId="16" xfId="0" applyFill="1" applyBorder="1" applyAlignment="1">
      <alignment horizontal="right" vertical="top" wrapText="1"/>
    </xf>
    <xf numFmtId="0" fontId="3" fillId="0" borderId="2" xfId="2" applyFont="1" applyFill="1" applyBorder="1" applyAlignment="1">
      <alignment horizontal="right" vertical="top" wrapText="1"/>
    </xf>
    <xf numFmtId="0" fontId="0" fillId="0" borderId="9" xfId="0" applyFill="1" applyBorder="1" applyAlignment="1">
      <alignment horizontal="right" vertical="top" wrapText="1"/>
    </xf>
    <xf numFmtId="0" fontId="0" fillId="0" borderId="17" xfId="0" applyFill="1" applyBorder="1" applyAlignment="1">
      <alignment horizontal="right" vertical="top" wrapText="1"/>
    </xf>
    <xf numFmtId="0" fontId="15" fillId="0" borderId="36" xfId="2" applyFont="1" applyBorder="1" applyAlignment="1">
      <alignment horizontal="center" vertical="center" wrapText="1"/>
    </xf>
    <xf numFmtId="0" fontId="15" fillId="0" borderId="26" xfId="2" applyFont="1" applyBorder="1" applyAlignment="1">
      <alignment horizontal="center" vertical="center" wrapText="1"/>
    </xf>
    <xf numFmtId="0" fontId="4" fillId="0" borderId="0" xfId="2" applyFont="1" applyAlignment="1">
      <alignment horizontal="left" vertical="top" wrapText="1"/>
    </xf>
    <xf numFmtId="0" fontId="5" fillId="0" borderId="0" xfId="2" applyFont="1" applyAlignment="1">
      <alignment horizontal="center" vertical="top" wrapText="1"/>
    </xf>
    <xf numFmtId="0" fontId="3" fillId="0" borderId="1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16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9" xfId="2" applyFont="1" applyBorder="1" applyAlignment="1">
      <alignment horizontal="center" vertical="center" wrapText="1"/>
    </xf>
    <xf numFmtId="0" fontId="3" fillId="0" borderId="17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10" xfId="2" applyFont="1" applyBorder="1" applyAlignment="1">
      <alignment horizontal="center" vertical="center" wrapText="1"/>
    </xf>
    <xf numFmtId="0" fontId="3" fillId="0" borderId="18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0" fontId="3" fillId="0" borderId="15" xfId="2" applyFont="1" applyBorder="1" applyAlignment="1">
      <alignment horizontal="center" vertical="center" wrapText="1"/>
    </xf>
    <xf numFmtId="0" fontId="3" fillId="0" borderId="20" xfId="2" applyFont="1" applyBorder="1" applyAlignment="1">
      <alignment horizontal="center" vertical="center" wrapText="1"/>
    </xf>
    <xf numFmtId="0" fontId="3" fillId="0" borderId="11" xfId="2" applyFont="1" applyBorder="1" applyAlignment="1">
      <alignment horizontal="center" vertical="center" wrapText="1"/>
    </xf>
    <xf numFmtId="0" fontId="3" fillId="0" borderId="19" xfId="2" applyFont="1" applyBorder="1" applyAlignment="1">
      <alignment horizontal="center" vertical="center" wrapText="1"/>
    </xf>
    <xf numFmtId="0" fontId="3" fillId="0" borderId="12" xfId="2" applyFont="1" applyBorder="1" applyAlignment="1">
      <alignment horizontal="center" vertical="center" wrapText="1"/>
    </xf>
    <xf numFmtId="0" fontId="3" fillId="0" borderId="13" xfId="2" applyFont="1" applyBorder="1" applyAlignment="1">
      <alignment horizontal="center" vertical="center" wrapText="1"/>
    </xf>
    <xf numFmtId="0" fontId="3" fillId="0" borderId="14" xfId="2" applyFont="1" applyBorder="1" applyAlignment="1">
      <alignment horizontal="center" vertical="center" wrapText="1"/>
    </xf>
    <xf numFmtId="49" fontId="3" fillId="0" borderId="29" xfId="2" applyNumberFormat="1" applyFont="1" applyFill="1" applyBorder="1" applyAlignment="1">
      <alignment vertical="top" wrapText="1"/>
    </xf>
    <xf numFmtId="49" fontId="3" fillId="0" borderId="34" xfId="2" applyNumberFormat="1" applyFont="1" applyFill="1" applyBorder="1" applyAlignment="1">
      <alignment vertical="top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R90"/>
  <sheetViews>
    <sheetView tabSelected="1" zoomScale="75" zoomScaleNormal="75" zoomScaleSheetLayoutView="64" workbookViewId="0">
      <selection activeCell="M48" sqref="M48"/>
    </sheetView>
  </sheetViews>
  <sheetFormatPr defaultColWidth="9.109375" defaultRowHeight="13.2" outlineLevelCol="1" x14ac:dyDescent="0.25"/>
  <cols>
    <col min="1" max="1" width="11.109375" style="2" customWidth="1"/>
    <col min="2" max="2" width="41.5546875" style="2" customWidth="1"/>
    <col min="3" max="3" width="12.6640625" style="2" customWidth="1"/>
    <col min="4" max="4" width="24.6640625" style="2" customWidth="1"/>
    <col min="5" max="5" width="26.33203125" style="2" customWidth="1"/>
    <col min="6" max="6" width="23.5546875" style="2" customWidth="1"/>
    <col min="7" max="7" width="16.44140625" style="2" hidden="1" customWidth="1" outlineLevel="1"/>
    <col min="8" max="8" width="15.88671875" style="2" hidden="1" customWidth="1" outlineLevel="1"/>
    <col min="9" max="10" width="14.44140625" style="2" hidden="1" customWidth="1" outlineLevel="1"/>
    <col min="11" max="11" width="17.33203125" style="2" customWidth="1" collapsed="1"/>
    <col min="12" max="12" width="16" style="2" customWidth="1"/>
    <col min="13" max="13" width="18.6640625" style="2" customWidth="1"/>
    <col min="14" max="14" width="17.109375" style="2" customWidth="1"/>
    <col min="15" max="15" width="17" style="2" customWidth="1"/>
    <col min="16" max="16" width="17.44140625" style="2" customWidth="1"/>
    <col min="17" max="17" width="26.109375" style="2" customWidth="1"/>
    <col min="18" max="18" width="13.33203125" style="2" bestFit="1" customWidth="1"/>
    <col min="19" max="16384" width="9.109375" style="2"/>
  </cols>
  <sheetData>
    <row r="2" spans="1:18" ht="17.399999999999999" x14ac:dyDescent="0.3">
      <c r="O2" s="175" t="s">
        <v>45</v>
      </c>
    </row>
    <row r="3" spans="1:18" ht="48" customHeight="1" x14ac:dyDescent="0.25">
      <c r="O3" s="212" t="s">
        <v>46</v>
      </c>
      <c r="P3" s="212"/>
      <c r="Q3" s="212"/>
    </row>
    <row r="4" spans="1:18" ht="21" customHeight="1" x14ac:dyDescent="0.25">
      <c r="O4" s="176"/>
      <c r="P4" s="176"/>
      <c r="Q4" s="176"/>
    </row>
    <row r="5" spans="1:18" ht="192.7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270" t="s">
        <v>44</v>
      </c>
      <c r="P5" s="270"/>
      <c r="Q5" s="270"/>
    </row>
    <row r="6" spans="1:18" ht="69.75" customHeight="1" x14ac:dyDescent="0.25">
      <c r="A6" s="271" t="s">
        <v>0</v>
      </c>
      <c r="B6" s="271"/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271"/>
      <c r="N6" s="271"/>
      <c r="O6" s="271"/>
      <c r="P6" s="271"/>
      <c r="Q6" s="271"/>
    </row>
    <row r="7" spans="1:18" ht="10.5" customHeight="1" x14ac:dyDescent="0.3">
      <c r="A7" s="1"/>
      <c r="B7" s="1"/>
      <c r="C7" s="1"/>
      <c r="D7" s="1"/>
      <c r="E7" s="1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1"/>
    </row>
    <row r="8" spans="1:18" ht="10.5" customHeight="1" thickBot="1" x14ac:dyDescent="0.3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8" ht="27.75" customHeight="1" thickBot="1" x14ac:dyDescent="0.3">
      <c r="A9" s="272" t="s">
        <v>1</v>
      </c>
      <c r="B9" s="275" t="s">
        <v>2</v>
      </c>
      <c r="C9" s="275" t="s">
        <v>3</v>
      </c>
      <c r="D9" s="278" t="s">
        <v>4</v>
      </c>
      <c r="E9" s="275" t="s">
        <v>5</v>
      </c>
      <c r="F9" s="281" t="s">
        <v>6</v>
      </c>
      <c r="G9" s="282"/>
      <c r="H9" s="282"/>
      <c r="I9" s="282"/>
      <c r="J9" s="282"/>
      <c r="K9" s="282"/>
      <c r="L9" s="282"/>
      <c r="M9" s="282"/>
      <c r="N9" s="282"/>
      <c r="O9" s="282"/>
      <c r="P9" s="283"/>
      <c r="Q9" s="284" t="s">
        <v>7</v>
      </c>
    </row>
    <row r="10" spans="1:18" ht="27" customHeight="1" thickBot="1" x14ac:dyDescent="0.3">
      <c r="A10" s="273"/>
      <c r="B10" s="276"/>
      <c r="C10" s="276"/>
      <c r="D10" s="279"/>
      <c r="E10" s="276"/>
      <c r="F10" s="287" t="s">
        <v>8</v>
      </c>
      <c r="G10" s="289" t="s">
        <v>9</v>
      </c>
      <c r="H10" s="290"/>
      <c r="I10" s="290"/>
      <c r="J10" s="290"/>
      <c r="K10" s="290"/>
      <c r="L10" s="290"/>
      <c r="M10" s="290"/>
      <c r="N10" s="290"/>
      <c r="O10" s="290"/>
      <c r="P10" s="291"/>
      <c r="Q10" s="285"/>
    </row>
    <row r="11" spans="1:18" ht="38.25" customHeight="1" thickBot="1" x14ac:dyDescent="0.3">
      <c r="A11" s="274"/>
      <c r="B11" s="277"/>
      <c r="C11" s="277"/>
      <c r="D11" s="280"/>
      <c r="E11" s="277"/>
      <c r="F11" s="288"/>
      <c r="G11" s="4" t="s">
        <v>10</v>
      </c>
      <c r="H11" s="5">
        <v>2011</v>
      </c>
      <c r="I11" s="5">
        <v>2012</v>
      </c>
      <c r="J11" s="6">
        <v>2013</v>
      </c>
      <c r="K11" s="4" t="s">
        <v>10</v>
      </c>
      <c r="L11" s="5">
        <v>2017</v>
      </c>
      <c r="M11" s="6">
        <v>2018</v>
      </c>
      <c r="N11" s="4" t="s">
        <v>11</v>
      </c>
      <c r="O11" s="5">
        <v>2019</v>
      </c>
      <c r="P11" s="6">
        <v>2020</v>
      </c>
      <c r="Q11" s="286"/>
    </row>
    <row r="12" spans="1:18" ht="21.75" customHeight="1" thickBot="1" x14ac:dyDescent="0.3">
      <c r="A12" s="7">
        <v>1</v>
      </c>
      <c r="B12" s="8">
        <v>2</v>
      </c>
      <c r="C12" s="8">
        <v>3</v>
      </c>
      <c r="D12" s="9">
        <v>4</v>
      </c>
      <c r="E12" s="9">
        <v>5</v>
      </c>
      <c r="F12" s="10">
        <v>6</v>
      </c>
      <c r="G12" s="7">
        <v>7</v>
      </c>
      <c r="H12" s="8">
        <v>8</v>
      </c>
      <c r="I12" s="8">
        <v>9</v>
      </c>
      <c r="J12" s="11">
        <v>10</v>
      </c>
      <c r="K12" s="7">
        <v>7</v>
      </c>
      <c r="L12" s="8">
        <v>9</v>
      </c>
      <c r="M12" s="11">
        <v>10</v>
      </c>
      <c r="N12" s="7">
        <v>11</v>
      </c>
      <c r="O12" s="8">
        <v>12</v>
      </c>
      <c r="P12" s="11">
        <v>13</v>
      </c>
      <c r="Q12" s="12">
        <v>14</v>
      </c>
    </row>
    <row r="13" spans="1:18" ht="58.5" customHeight="1" thickBot="1" x14ac:dyDescent="0.5">
      <c r="A13" s="13" t="s">
        <v>12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5"/>
      <c r="Q13" s="16"/>
    </row>
    <row r="14" spans="1:18" ht="78.75" customHeight="1" thickBot="1" x14ac:dyDescent="0.3">
      <c r="A14" s="17" t="s">
        <v>13</v>
      </c>
      <c r="B14" s="18" t="s">
        <v>14</v>
      </c>
      <c r="C14" s="19">
        <v>251</v>
      </c>
      <c r="D14" s="20" t="s">
        <v>15</v>
      </c>
      <c r="E14" s="21"/>
      <c r="F14" s="22">
        <f>F20</f>
        <v>515460</v>
      </c>
      <c r="G14" s="23">
        <v>566730</v>
      </c>
      <c r="H14" s="24">
        <v>188910</v>
      </c>
      <c r="I14" s="24">
        <v>188910</v>
      </c>
      <c r="J14" s="25">
        <v>188910</v>
      </c>
      <c r="K14" s="26">
        <f t="shared" ref="K14:P14" si="0">K20</f>
        <v>257760</v>
      </c>
      <c r="L14" s="27">
        <f t="shared" si="0"/>
        <v>128910</v>
      </c>
      <c r="M14" s="28">
        <f t="shared" si="0"/>
        <v>128850</v>
      </c>
      <c r="N14" s="26">
        <f t="shared" si="0"/>
        <v>257700</v>
      </c>
      <c r="O14" s="27">
        <f t="shared" si="0"/>
        <v>128850</v>
      </c>
      <c r="P14" s="28">
        <f t="shared" si="0"/>
        <v>128850</v>
      </c>
      <c r="Q14" s="29"/>
      <c r="R14" s="30"/>
    </row>
    <row r="15" spans="1:18" s="41" customFormat="1" ht="31.2" x14ac:dyDescent="0.25">
      <c r="A15" s="292" t="s">
        <v>16</v>
      </c>
      <c r="B15" s="226" t="s">
        <v>17</v>
      </c>
      <c r="C15" s="222"/>
      <c r="D15" s="226"/>
      <c r="E15" s="31" t="s">
        <v>18</v>
      </c>
      <c r="F15" s="32">
        <f>F16+F17+F18+F19</f>
        <v>515460</v>
      </c>
      <c r="G15" s="33">
        <v>566730</v>
      </c>
      <c r="H15" s="34">
        <v>188910</v>
      </c>
      <c r="I15" s="34">
        <v>188910</v>
      </c>
      <c r="J15" s="35">
        <v>188910</v>
      </c>
      <c r="K15" s="36">
        <f t="shared" ref="K15:K24" si="1">L15+M15</f>
        <v>257760</v>
      </c>
      <c r="L15" s="37">
        <f>L16+L17+L18+L19</f>
        <v>128910</v>
      </c>
      <c r="M15" s="38">
        <f>M16+M17+M18+M19</f>
        <v>128850</v>
      </c>
      <c r="N15" s="36">
        <f t="shared" ref="N15:N24" si="2">O15+P15</f>
        <v>257700</v>
      </c>
      <c r="O15" s="37">
        <f>O16+O17+O18+O19</f>
        <v>128850</v>
      </c>
      <c r="P15" s="39">
        <f>P16+P17+P18+P19</f>
        <v>128850</v>
      </c>
      <c r="Q15" s="255" t="s">
        <v>19</v>
      </c>
      <c r="R15" s="40"/>
    </row>
    <row r="16" spans="1:18" ht="21.75" customHeight="1" x14ac:dyDescent="0.25">
      <c r="A16" s="293"/>
      <c r="B16" s="233"/>
      <c r="C16" s="235"/>
      <c r="D16" s="233"/>
      <c r="E16" s="42" t="s">
        <v>20</v>
      </c>
      <c r="F16" s="43">
        <f>K16+N16</f>
        <v>0</v>
      </c>
      <c r="G16" s="44">
        <v>180000</v>
      </c>
      <c r="H16" s="45">
        <v>60000</v>
      </c>
      <c r="I16" s="45">
        <v>60000</v>
      </c>
      <c r="J16" s="45">
        <v>60000</v>
      </c>
      <c r="K16" s="36">
        <f t="shared" si="1"/>
        <v>0</v>
      </c>
      <c r="L16" s="46">
        <f>60000-60000</f>
        <v>0</v>
      </c>
      <c r="M16" s="46">
        <f>93000-93000</f>
        <v>0</v>
      </c>
      <c r="N16" s="47">
        <f t="shared" si="2"/>
        <v>0</v>
      </c>
      <c r="O16" s="46">
        <v>0</v>
      </c>
      <c r="P16" s="48">
        <v>0</v>
      </c>
      <c r="Q16" s="268"/>
      <c r="R16" s="30"/>
    </row>
    <row r="17" spans="1:18" s="50" customFormat="1" ht="17.399999999999999" x14ac:dyDescent="0.25">
      <c r="A17" s="293"/>
      <c r="B17" s="233"/>
      <c r="C17" s="235"/>
      <c r="D17" s="233"/>
      <c r="E17" s="42" t="s">
        <v>21</v>
      </c>
      <c r="F17" s="43">
        <f>K17+N17</f>
        <v>200000</v>
      </c>
      <c r="G17" s="44">
        <v>150000</v>
      </c>
      <c r="H17" s="45">
        <v>50000</v>
      </c>
      <c r="I17" s="45">
        <v>50000</v>
      </c>
      <c r="J17" s="45">
        <v>50000</v>
      </c>
      <c r="K17" s="36">
        <f t="shared" si="1"/>
        <v>100000</v>
      </c>
      <c r="L17" s="46">
        <f>50000</f>
        <v>50000</v>
      </c>
      <c r="M17" s="46">
        <v>50000</v>
      </c>
      <c r="N17" s="47">
        <f t="shared" si="2"/>
        <v>100000</v>
      </c>
      <c r="O17" s="46">
        <v>50000</v>
      </c>
      <c r="P17" s="48">
        <v>50000</v>
      </c>
      <c r="Q17" s="268"/>
      <c r="R17" s="49"/>
    </row>
    <row r="18" spans="1:18" ht="17.399999999999999" x14ac:dyDescent="0.25">
      <c r="A18" s="293"/>
      <c r="B18" s="233"/>
      <c r="C18" s="235"/>
      <c r="D18" s="233"/>
      <c r="E18" s="42" t="s">
        <v>22</v>
      </c>
      <c r="F18" s="43">
        <f>K18+N18</f>
        <v>260</v>
      </c>
      <c r="G18" s="44">
        <v>330</v>
      </c>
      <c r="H18" s="45">
        <v>110</v>
      </c>
      <c r="I18" s="45">
        <v>110</v>
      </c>
      <c r="J18" s="45">
        <v>110</v>
      </c>
      <c r="K18" s="36">
        <f t="shared" si="1"/>
        <v>160</v>
      </c>
      <c r="L18" s="46">
        <f>110</f>
        <v>110</v>
      </c>
      <c r="M18" s="46">
        <v>50</v>
      </c>
      <c r="N18" s="47">
        <f t="shared" si="2"/>
        <v>100</v>
      </c>
      <c r="O18" s="46">
        <v>50</v>
      </c>
      <c r="P18" s="48">
        <v>50</v>
      </c>
      <c r="Q18" s="268"/>
      <c r="R18" s="30"/>
    </row>
    <row r="19" spans="1:18" ht="19.5" customHeight="1" thickBot="1" x14ac:dyDescent="0.3">
      <c r="A19" s="293"/>
      <c r="B19" s="233"/>
      <c r="C19" s="235"/>
      <c r="D19" s="233"/>
      <c r="E19" s="51" t="s">
        <v>23</v>
      </c>
      <c r="F19" s="52">
        <f>K19+N19</f>
        <v>315200</v>
      </c>
      <c r="G19" s="33">
        <v>236400</v>
      </c>
      <c r="H19" s="53">
        <v>78800</v>
      </c>
      <c r="I19" s="53">
        <v>78800</v>
      </c>
      <c r="J19" s="53">
        <v>78800</v>
      </c>
      <c r="K19" s="36">
        <f t="shared" si="1"/>
        <v>157600</v>
      </c>
      <c r="L19" s="54">
        <v>78800</v>
      </c>
      <c r="M19" s="54">
        <v>78800</v>
      </c>
      <c r="N19" s="55">
        <f t="shared" si="2"/>
        <v>157600</v>
      </c>
      <c r="O19" s="54">
        <v>78800</v>
      </c>
      <c r="P19" s="56">
        <v>78800</v>
      </c>
      <c r="Q19" s="269"/>
      <c r="R19" s="30"/>
    </row>
    <row r="20" spans="1:18" ht="31.2" x14ac:dyDescent="0.25">
      <c r="A20" s="262"/>
      <c r="B20" s="217" t="s">
        <v>24</v>
      </c>
      <c r="C20" s="265"/>
      <c r="D20" s="265"/>
      <c r="E20" s="57" t="s">
        <v>18</v>
      </c>
      <c r="F20" s="58">
        <f>F21+F22+F23+F24</f>
        <v>515460</v>
      </c>
      <c r="G20" s="59">
        <v>566730</v>
      </c>
      <c r="H20" s="60">
        <v>188910</v>
      </c>
      <c r="I20" s="60">
        <v>188910</v>
      </c>
      <c r="J20" s="61">
        <v>188910</v>
      </c>
      <c r="K20" s="62">
        <f t="shared" si="1"/>
        <v>257760</v>
      </c>
      <c r="L20" s="63">
        <f>L21+L22+L23+L24</f>
        <v>128910</v>
      </c>
      <c r="M20" s="64">
        <f>M21+M22+M23+M24</f>
        <v>128850</v>
      </c>
      <c r="N20" s="62">
        <f t="shared" si="2"/>
        <v>257700</v>
      </c>
      <c r="O20" s="65">
        <f>O21+O22+O23+O24</f>
        <v>128850</v>
      </c>
      <c r="P20" s="66">
        <f>P21+P22+P23+P24</f>
        <v>128850</v>
      </c>
      <c r="Q20" s="228"/>
    </row>
    <row r="21" spans="1:18" ht="20.25" customHeight="1" x14ac:dyDescent="0.25">
      <c r="A21" s="263"/>
      <c r="B21" s="218"/>
      <c r="C21" s="266"/>
      <c r="D21" s="266"/>
      <c r="E21" s="42" t="s">
        <v>20</v>
      </c>
      <c r="F21" s="43">
        <f>K21+N21</f>
        <v>0</v>
      </c>
      <c r="G21" s="44">
        <v>180000</v>
      </c>
      <c r="H21" s="45">
        <v>60000</v>
      </c>
      <c r="I21" s="45">
        <v>60000</v>
      </c>
      <c r="J21" s="67">
        <v>60000</v>
      </c>
      <c r="K21" s="47">
        <f t="shared" si="1"/>
        <v>0</v>
      </c>
      <c r="L21" s="46">
        <f>60000-60000</f>
        <v>0</v>
      </c>
      <c r="M21" s="68">
        <v>0</v>
      </c>
      <c r="N21" s="47">
        <f t="shared" si="2"/>
        <v>0</v>
      </c>
      <c r="O21" s="46">
        <f t="shared" ref="O21:P23" si="3">O16</f>
        <v>0</v>
      </c>
      <c r="P21" s="48">
        <f t="shared" si="3"/>
        <v>0</v>
      </c>
      <c r="Q21" s="229"/>
    </row>
    <row r="22" spans="1:18" s="50" customFormat="1" ht="17.399999999999999" x14ac:dyDescent="0.25">
      <c r="A22" s="263"/>
      <c r="B22" s="218"/>
      <c r="C22" s="266"/>
      <c r="D22" s="266"/>
      <c r="E22" s="42" t="s">
        <v>21</v>
      </c>
      <c r="F22" s="43">
        <f>K22+N22</f>
        <v>200000</v>
      </c>
      <c r="G22" s="44">
        <v>150000</v>
      </c>
      <c r="H22" s="45">
        <v>50000</v>
      </c>
      <c r="I22" s="45">
        <v>50000</v>
      </c>
      <c r="J22" s="67">
        <v>50000</v>
      </c>
      <c r="K22" s="47">
        <f t="shared" si="1"/>
        <v>100000</v>
      </c>
      <c r="L22" s="46">
        <f>L17</f>
        <v>50000</v>
      </c>
      <c r="M22" s="68">
        <v>50000</v>
      </c>
      <c r="N22" s="47">
        <f t="shared" si="2"/>
        <v>100000</v>
      </c>
      <c r="O22" s="46">
        <f t="shared" si="3"/>
        <v>50000</v>
      </c>
      <c r="P22" s="48">
        <f t="shared" si="3"/>
        <v>50000</v>
      </c>
      <c r="Q22" s="229"/>
    </row>
    <row r="23" spans="1:18" ht="17.399999999999999" x14ac:dyDescent="0.25">
      <c r="A23" s="263"/>
      <c r="B23" s="218"/>
      <c r="C23" s="266"/>
      <c r="D23" s="266"/>
      <c r="E23" s="42" t="s">
        <v>22</v>
      </c>
      <c r="F23" s="43">
        <f>K23+N23</f>
        <v>260</v>
      </c>
      <c r="G23" s="44">
        <v>330</v>
      </c>
      <c r="H23" s="45">
        <v>110</v>
      </c>
      <c r="I23" s="45">
        <v>110</v>
      </c>
      <c r="J23" s="67">
        <v>110</v>
      </c>
      <c r="K23" s="47">
        <f t="shared" si="1"/>
        <v>160</v>
      </c>
      <c r="L23" s="46">
        <f>L18</f>
        <v>110</v>
      </c>
      <c r="M23" s="68">
        <f>M18</f>
        <v>50</v>
      </c>
      <c r="N23" s="47">
        <f t="shared" si="2"/>
        <v>100</v>
      </c>
      <c r="O23" s="46">
        <f t="shared" si="3"/>
        <v>50</v>
      </c>
      <c r="P23" s="48">
        <f t="shared" si="3"/>
        <v>50</v>
      </c>
      <c r="Q23" s="229"/>
    </row>
    <row r="24" spans="1:18" ht="31.8" thickBot="1" x14ac:dyDescent="0.3">
      <c r="A24" s="264"/>
      <c r="B24" s="219"/>
      <c r="C24" s="267"/>
      <c r="D24" s="267"/>
      <c r="E24" s="69" t="s">
        <v>23</v>
      </c>
      <c r="F24" s="70">
        <f>K24+N24</f>
        <v>315200</v>
      </c>
      <c r="G24" s="71">
        <v>236400</v>
      </c>
      <c r="H24" s="72">
        <v>78800</v>
      </c>
      <c r="I24" s="72">
        <v>78800</v>
      </c>
      <c r="J24" s="72">
        <v>78800</v>
      </c>
      <c r="K24" s="47">
        <f t="shared" si="1"/>
        <v>157600</v>
      </c>
      <c r="L24" s="73">
        <v>78800</v>
      </c>
      <c r="M24" s="73">
        <v>78800</v>
      </c>
      <c r="N24" s="47">
        <f t="shared" si="2"/>
        <v>157600</v>
      </c>
      <c r="O24" s="73">
        <v>78800</v>
      </c>
      <c r="P24" s="74">
        <v>78800</v>
      </c>
      <c r="Q24" s="230"/>
    </row>
    <row r="25" spans="1:18" ht="48.75" customHeight="1" thickBot="1" x14ac:dyDescent="0.3">
      <c r="A25" s="260" t="s">
        <v>25</v>
      </c>
      <c r="B25" s="261"/>
      <c r="C25" s="261"/>
      <c r="D25" s="261"/>
      <c r="E25" s="261"/>
      <c r="F25" s="261"/>
      <c r="G25" s="261"/>
      <c r="H25" s="261"/>
      <c r="I25" s="261"/>
      <c r="J25" s="261"/>
      <c r="K25" s="261"/>
      <c r="L25" s="261"/>
      <c r="M25" s="261"/>
      <c r="N25" s="261"/>
      <c r="O25" s="261"/>
      <c r="P25" s="261"/>
      <c r="Q25" s="75"/>
    </row>
    <row r="26" spans="1:18" ht="79.5" customHeight="1" thickBot="1" x14ac:dyDescent="0.3">
      <c r="A26" s="76" t="s">
        <v>26</v>
      </c>
      <c r="B26" s="77" t="s">
        <v>27</v>
      </c>
      <c r="C26" s="78">
        <v>251</v>
      </c>
      <c r="D26" s="20" t="s">
        <v>15</v>
      </c>
      <c r="E26" s="79"/>
      <c r="F26" s="80">
        <f>F27+F33</f>
        <v>1843251.1999999997</v>
      </c>
      <c r="G26" s="81">
        <v>917377.2</v>
      </c>
      <c r="H26" s="82">
        <v>224822.80000000002</v>
      </c>
      <c r="I26" s="82">
        <v>340093.19999999995</v>
      </c>
      <c r="J26" s="83">
        <v>352461.2</v>
      </c>
      <c r="K26" s="84">
        <f>L26+M26</f>
        <v>762288.6</v>
      </c>
      <c r="L26" s="85">
        <f>L27+L33</f>
        <v>320320</v>
      </c>
      <c r="M26" s="86">
        <f>M27+M33</f>
        <v>441968.6</v>
      </c>
      <c r="N26" s="84">
        <f>O26+P26</f>
        <v>1080962.6000000001</v>
      </c>
      <c r="O26" s="85">
        <f>O27+O33</f>
        <v>441968.6</v>
      </c>
      <c r="P26" s="86">
        <f>P27+P33</f>
        <v>638994</v>
      </c>
      <c r="Q26" s="87"/>
    </row>
    <row r="27" spans="1:18" s="41" customFormat="1" ht="31.2" x14ac:dyDescent="0.25">
      <c r="A27" s="215" t="s">
        <v>28</v>
      </c>
      <c r="B27" s="226" t="s">
        <v>29</v>
      </c>
      <c r="C27" s="222"/>
      <c r="D27" s="226"/>
      <c r="E27" s="31" t="s">
        <v>18</v>
      </c>
      <c r="F27" s="32">
        <f>F29+F31</f>
        <v>1843251.1999999997</v>
      </c>
      <c r="G27" s="33">
        <v>622573.30000000005</v>
      </c>
      <c r="H27" s="34">
        <v>185417.40000000002</v>
      </c>
      <c r="I27" s="34">
        <v>222058.8</v>
      </c>
      <c r="J27" s="35">
        <v>215097.1</v>
      </c>
      <c r="K27" s="36">
        <f t="shared" ref="K27:P27" si="4">K29+K31</f>
        <v>762288.6</v>
      </c>
      <c r="L27" s="37">
        <f t="shared" si="4"/>
        <v>320320</v>
      </c>
      <c r="M27" s="38">
        <f t="shared" si="4"/>
        <v>441968.6</v>
      </c>
      <c r="N27" s="36">
        <f t="shared" si="4"/>
        <v>1080962.5999999999</v>
      </c>
      <c r="O27" s="37">
        <f t="shared" si="4"/>
        <v>441968.6</v>
      </c>
      <c r="P27" s="39">
        <f t="shared" si="4"/>
        <v>638994</v>
      </c>
      <c r="Q27" s="237" t="s">
        <v>41</v>
      </c>
    </row>
    <row r="28" spans="1:18" ht="18.75" customHeight="1" x14ac:dyDescent="0.25">
      <c r="A28" s="231"/>
      <c r="B28" s="233"/>
      <c r="C28" s="235"/>
      <c r="D28" s="233"/>
      <c r="E28" s="42" t="s">
        <v>20</v>
      </c>
      <c r="F28" s="43">
        <v>0</v>
      </c>
      <c r="G28" s="44">
        <v>0</v>
      </c>
      <c r="H28" s="88">
        <v>0</v>
      </c>
      <c r="I28" s="88">
        <v>0</v>
      </c>
      <c r="J28" s="89">
        <v>0</v>
      </c>
      <c r="K28" s="47">
        <v>0</v>
      </c>
      <c r="L28" s="90">
        <v>0</v>
      </c>
      <c r="M28" s="91">
        <v>0</v>
      </c>
      <c r="N28" s="47">
        <v>0</v>
      </c>
      <c r="O28" s="90">
        <v>0</v>
      </c>
      <c r="P28" s="92">
        <v>0</v>
      </c>
      <c r="Q28" s="258"/>
    </row>
    <row r="29" spans="1:18" s="50" customFormat="1" ht="17.399999999999999" x14ac:dyDescent="0.25">
      <c r="A29" s="231"/>
      <c r="B29" s="233"/>
      <c r="C29" s="235"/>
      <c r="D29" s="233"/>
      <c r="E29" s="42" t="s">
        <v>21</v>
      </c>
      <c r="F29" s="43">
        <f>K29+N29</f>
        <v>1841409.7999999998</v>
      </c>
      <c r="G29" s="44">
        <v>621951.4</v>
      </c>
      <c r="H29" s="88">
        <v>185232.2</v>
      </c>
      <c r="I29" s="88">
        <v>221837</v>
      </c>
      <c r="J29" s="89">
        <v>214882.2</v>
      </c>
      <c r="K29" s="47">
        <f>L29+M29</f>
        <v>761527.1</v>
      </c>
      <c r="L29" s="90">
        <v>320000</v>
      </c>
      <c r="M29" s="91">
        <v>441527.1</v>
      </c>
      <c r="N29" s="47">
        <f>O29+P29</f>
        <v>1079882.7</v>
      </c>
      <c r="O29" s="90">
        <v>441527.1</v>
      </c>
      <c r="P29" s="92">
        <v>638355.6</v>
      </c>
      <c r="Q29" s="258"/>
    </row>
    <row r="30" spans="1:18" s="50" customFormat="1" ht="46.8" x14ac:dyDescent="0.25">
      <c r="A30" s="231"/>
      <c r="B30" s="233"/>
      <c r="C30" s="235"/>
      <c r="D30" s="233"/>
      <c r="E30" s="177" t="s">
        <v>40</v>
      </c>
      <c r="F30" s="178">
        <f>K30+N30</f>
        <v>74975.718389999995</v>
      </c>
      <c r="G30" s="179"/>
      <c r="H30" s="180"/>
      <c r="I30" s="180"/>
      <c r="J30" s="181"/>
      <c r="K30" s="182">
        <f>L30+M30</f>
        <v>74975.718389999995</v>
      </c>
      <c r="L30" s="183">
        <v>0</v>
      </c>
      <c r="M30" s="201">
        <v>74975.718389999995</v>
      </c>
      <c r="N30" s="182">
        <f>O30+P30</f>
        <v>0</v>
      </c>
      <c r="O30" s="183">
        <v>0</v>
      </c>
      <c r="P30" s="184">
        <v>0</v>
      </c>
      <c r="Q30" s="258"/>
    </row>
    <row r="31" spans="1:18" ht="17.399999999999999" x14ac:dyDescent="0.25">
      <c r="A31" s="231"/>
      <c r="B31" s="233"/>
      <c r="C31" s="235"/>
      <c r="D31" s="233"/>
      <c r="E31" s="42" t="s">
        <v>22</v>
      </c>
      <c r="F31" s="43">
        <f>K31+N31</f>
        <v>1841.4</v>
      </c>
      <c r="G31" s="44">
        <v>621.9</v>
      </c>
      <c r="H31" s="88">
        <v>185.2</v>
      </c>
      <c r="I31" s="88">
        <v>221.8</v>
      </c>
      <c r="J31" s="89">
        <v>214.9</v>
      </c>
      <c r="K31" s="47">
        <f>+L31+M31</f>
        <v>761.5</v>
      </c>
      <c r="L31" s="90">
        <v>320</v>
      </c>
      <c r="M31" s="91">
        <v>441.5</v>
      </c>
      <c r="N31" s="47">
        <f>O31+P31</f>
        <v>1079.9000000000001</v>
      </c>
      <c r="O31" s="90">
        <v>441.5</v>
      </c>
      <c r="P31" s="92">
        <v>638.4</v>
      </c>
      <c r="Q31" s="258"/>
    </row>
    <row r="32" spans="1:18" ht="15" customHeight="1" thickBot="1" x14ac:dyDescent="0.3">
      <c r="A32" s="232"/>
      <c r="B32" s="234"/>
      <c r="C32" s="236"/>
      <c r="D32" s="234"/>
      <c r="E32" s="42" t="s">
        <v>23</v>
      </c>
      <c r="F32" s="32">
        <v>0</v>
      </c>
      <c r="G32" s="33">
        <v>0</v>
      </c>
      <c r="H32" s="93">
        <v>0</v>
      </c>
      <c r="I32" s="93">
        <v>0</v>
      </c>
      <c r="J32" s="94">
        <v>0</v>
      </c>
      <c r="K32" s="36">
        <v>0</v>
      </c>
      <c r="L32" s="95">
        <v>0</v>
      </c>
      <c r="M32" s="96">
        <v>0</v>
      </c>
      <c r="N32" s="36">
        <v>0</v>
      </c>
      <c r="O32" s="95">
        <v>0</v>
      </c>
      <c r="P32" s="97">
        <v>0</v>
      </c>
      <c r="Q32" s="259"/>
    </row>
    <row r="33" spans="1:17" s="41" customFormat="1" ht="31.2" x14ac:dyDescent="0.25">
      <c r="A33" s="215" t="s">
        <v>30</v>
      </c>
      <c r="B33" s="226" t="s">
        <v>31</v>
      </c>
      <c r="C33" s="222"/>
      <c r="D33" s="226"/>
      <c r="E33" s="31" t="s">
        <v>18</v>
      </c>
      <c r="F33" s="32">
        <f>F35+F36</f>
        <v>0</v>
      </c>
      <c r="G33" s="33">
        <v>294803.90000000002</v>
      </c>
      <c r="H33" s="34">
        <v>39405.4</v>
      </c>
      <c r="I33" s="34">
        <v>118034.4</v>
      </c>
      <c r="J33" s="35">
        <v>137364.1</v>
      </c>
      <c r="K33" s="36">
        <f>K35+K36</f>
        <v>0</v>
      </c>
      <c r="L33" s="37"/>
      <c r="M33" s="39">
        <f>M35+M36</f>
        <v>0</v>
      </c>
      <c r="N33" s="36">
        <v>0</v>
      </c>
      <c r="O33" s="37">
        <v>0</v>
      </c>
      <c r="P33" s="39">
        <v>0</v>
      </c>
      <c r="Q33" s="255"/>
    </row>
    <row r="34" spans="1:17" ht="21.75" customHeight="1" x14ac:dyDescent="0.25">
      <c r="A34" s="231"/>
      <c r="B34" s="233"/>
      <c r="C34" s="235"/>
      <c r="D34" s="233"/>
      <c r="E34" s="42" t="s">
        <v>20</v>
      </c>
      <c r="F34" s="43">
        <v>0</v>
      </c>
      <c r="G34" s="44">
        <v>0</v>
      </c>
      <c r="H34" s="88"/>
      <c r="I34" s="88"/>
      <c r="J34" s="89"/>
      <c r="K34" s="47">
        <v>0</v>
      </c>
      <c r="L34" s="98"/>
      <c r="M34" s="99">
        <v>0</v>
      </c>
      <c r="N34" s="47">
        <v>0</v>
      </c>
      <c r="O34" s="98">
        <v>0</v>
      </c>
      <c r="P34" s="99">
        <v>0</v>
      </c>
      <c r="Q34" s="256"/>
    </row>
    <row r="35" spans="1:17" s="50" customFormat="1" ht="17.399999999999999" x14ac:dyDescent="0.25">
      <c r="A35" s="231"/>
      <c r="B35" s="233"/>
      <c r="C35" s="235"/>
      <c r="D35" s="233"/>
      <c r="E35" s="42" t="s">
        <v>21</v>
      </c>
      <c r="F35" s="43">
        <f>K35+N35</f>
        <v>0</v>
      </c>
      <c r="G35" s="44">
        <v>294509.40000000002</v>
      </c>
      <c r="H35" s="88">
        <v>39366</v>
      </c>
      <c r="I35" s="88">
        <v>117916.5</v>
      </c>
      <c r="J35" s="89">
        <v>137226.9</v>
      </c>
      <c r="K35" s="47">
        <f>+L35+M35</f>
        <v>0</v>
      </c>
      <c r="L35" s="90"/>
      <c r="M35" s="92">
        <v>0</v>
      </c>
      <c r="N35" s="47">
        <v>0</v>
      </c>
      <c r="O35" s="98">
        <v>0</v>
      </c>
      <c r="P35" s="99">
        <v>0</v>
      </c>
      <c r="Q35" s="256"/>
    </row>
    <row r="36" spans="1:17" ht="17.399999999999999" x14ac:dyDescent="0.25">
      <c r="A36" s="231"/>
      <c r="B36" s="233"/>
      <c r="C36" s="235"/>
      <c r="D36" s="233"/>
      <c r="E36" s="42" t="s">
        <v>22</v>
      </c>
      <c r="F36" s="43">
        <f>K36+N36</f>
        <v>0</v>
      </c>
      <c r="G36" s="44">
        <v>294.5</v>
      </c>
      <c r="H36" s="88">
        <v>39.4</v>
      </c>
      <c r="I36" s="88">
        <v>117.9</v>
      </c>
      <c r="J36" s="89">
        <v>137.19999999999999</v>
      </c>
      <c r="K36" s="47">
        <f>+L36+M36</f>
        <v>0</v>
      </c>
      <c r="L36" s="90"/>
      <c r="M36" s="92">
        <v>0</v>
      </c>
      <c r="N36" s="47">
        <v>0</v>
      </c>
      <c r="O36" s="98">
        <v>0</v>
      </c>
      <c r="P36" s="99">
        <v>0</v>
      </c>
      <c r="Q36" s="256"/>
    </row>
    <row r="37" spans="1:17" ht="26.25" customHeight="1" thickBot="1" x14ac:dyDescent="0.3">
      <c r="A37" s="240"/>
      <c r="B37" s="241"/>
      <c r="C37" s="242"/>
      <c r="D37" s="241"/>
      <c r="E37" s="69" t="s">
        <v>23</v>
      </c>
      <c r="F37" s="100">
        <v>0</v>
      </c>
      <c r="G37" s="101">
        <v>0</v>
      </c>
      <c r="H37" s="102"/>
      <c r="I37" s="102"/>
      <c r="J37" s="103"/>
      <c r="K37" s="104">
        <v>0</v>
      </c>
      <c r="L37" s="105"/>
      <c r="M37" s="106">
        <v>0</v>
      </c>
      <c r="N37" s="104">
        <v>0</v>
      </c>
      <c r="O37" s="105">
        <v>0</v>
      </c>
      <c r="P37" s="106">
        <v>0</v>
      </c>
      <c r="Q37" s="257"/>
    </row>
    <row r="38" spans="1:17" ht="81" customHeight="1" thickBot="1" x14ac:dyDescent="0.3">
      <c r="A38" s="76" t="s">
        <v>32</v>
      </c>
      <c r="B38" s="77" t="s">
        <v>33</v>
      </c>
      <c r="C38" s="78">
        <v>251</v>
      </c>
      <c r="D38" s="20" t="s">
        <v>15</v>
      </c>
      <c r="E38" s="79"/>
      <c r="F38" s="80">
        <f>F39+F44</f>
        <v>518225.96368999995</v>
      </c>
      <c r="G38" s="81">
        <v>419958.8</v>
      </c>
      <c r="H38" s="107">
        <v>192594.2</v>
      </c>
      <c r="I38" s="107">
        <v>112358.79999999999</v>
      </c>
      <c r="J38" s="108">
        <v>115005.79999999999</v>
      </c>
      <c r="K38" s="84">
        <f t="shared" ref="K38:P38" si="5">K39+K44</f>
        <v>219219.46369</v>
      </c>
      <c r="L38" s="109">
        <f t="shared" si="5"/>
        <v>80080</v>
      </c>
      <c r="M38" s="110">
        <f t="shared" si="5"/>
        <v>139139.46369</v>
      </c>
      <c r="N38" s="84">
        <f t="shared" si="5"/>
        <v>299006.5</v>
      </c>
      <c r="O38" s="109">
        <f t="shared" si="5"/>
        <v>138611.4</v>
      </c>
      <c r="P38" s="110">
        <f t="shared" si="5"/>
        <v>160395.1</v>
      </c>
      <c r="Q38" s="111"/>
    </row>
    <row r="39" spans="1:17" s="41" customFormat="1" ht="31.2" x14ac:dyDescent="0.25">
      <c r="A39" s="215" t="s">
        <v>34</v>
      </c>
      <c r="B39" s="226" t="s">
        <v>35</v>
      </c>
      <c r="C39" s="222"/>
      <c r="D39" s="226"/>
      <c r="E39" s="31" t="s">
        <v>18</v>
      </c>
      <c r="F39" s="32">
        <f>K39+N39</f>
        <v>83560.299999999988</v>
      </c>
      <c r="G39" s="33">
        <f>H39+I39+J39</f>
        <v>181591.4</v>
      </c>
      <c r="H39" s="34">
        <v>108720.20000000001</v>
      </c>
      <c r="I39" s="34">
        <v>36099.800000000003</v>
      </c>
      <c r="J39" s="35">
        <f t="shared" ref="J39:P39" si="6">J41+J42</f>
        <v>36771.399999999994</v>
      </c>
      <c r="K39" s="36">
        <f t="shared" si="6"/>
        <v>20592.199999999997</v>
      </c>
      <c r="L39" s="37">
        <f t="shared" si="6"/>
        <v>0</v>
      </c>
      <c r="M39" s="37">
        <f t="shared" si="6"/>
        <v>20592.199999999997</v>
      </c>
      <c r="N39" s="36">
        <f t="shared" si="6"/>
        <v>62968.1</v>
      </c>
      <c r="O39" s="37">
        <f t="shared" si="6"/>
        <v>20592.199999999997</v>
      </c>
      <c r="P39" s="39">
        <f t="shared" si="6"/>
        <v>42375.9</v>
      </c>
      <c r="Q39" s="237" t="s">
        <v>42</v>
      </c>
    </row>
    <row r="40" spans="1:17" ht="20.25" customHeight="1" x14ac:dyDescent="0.25">
      <c r="A40" s="231"/>
      <c r="B40" s="233"/>
      <c r="C40" s="235"/>
      <c r="D40" s="233"/>
      <c r="E40" s="42" t="s">
        <v>20</v>
      </c>
      <c r="F40" s="43">
        <v>0</v>
      </c>
      <c r="G40" s="44">
        <v>0</v>
      </c>
      <c r="H40" s="45"/>
      <c r="I40" s="45"/>
      <c r="J40" s="67"/>
      <c r="K40" s="47">
        <v>0</v>
      </c>
      <c r="L40" s="112">
        <v>0</v>
      </c>
      <c r="M40" s="113">
        <v>0</v>
      </c>
      <c r="N40" s="114">
        <v>0</v>
      </c>
      <c r="O40" s="112">
        <v>0</v>
      </c>
      <c r="P40" s="115">
        <v>0</v>
      </c>
      <c r="Q40" s="238"/>
    </row>
    <row r="41" spans="1:17" s="50" customFormat="1" ht="17.399999999999999" x14ac:dyDescent="0.25">
      <c r="A41" s="231"/>
      <c r="B41" s="233"/>
      <c r="C41" s="235"/>
      <c r="D41" s="233"/>
      <c r="E41" s="42" t="s">
        <v>21</v>
      </c>
      <c r="F41" s="43">
        <f>K41+N41</f>
        <v>83476.799999999988</v>
      </c>
      <c r="G41" s="44">
        <f>H41+I41+J41</f>
        <v>181410</v>
      </c>
      <c r="H41" s="45">
        <v>108611.6</v>
      </c>
      <c r="I41" s="45">
        <v>36063.699999999997</v>
      </c>
      <c r="J41" s="67">
        <v>36734.699999999997</v>
      </c>
      <c r="K41" s="47">
        <f>L41+M41</f>
        <v>20571.599999999999</v>
      </c>
      <c r="L41" s="46">
        <f>19567.2-19567.2</f>
        <v>0</v>
      </c>
      <c r="M41" s="68">
        <v>20571.599999999999</v>
      </c>
      <c r="N41" s="47">
        <f>O41+P41</f>
        <v>62905.2</v>
      </c>
      <c r="O41" s="46">
        <v>20571.599999999999</v>
      </c>
      <c r="P41" s="48">
        <v>42333.599999999999</v>
      </c>
      <c r="Q41" s="238"/>
    </row>
    <row r="42" spans="1:17" ht="17.399999999999999" x14ac:dyDescent="0.25">
      <c r="A42" s="231"/>
      <c r="B42" s="233"/>
      <c r="C42" s="235"/>
      <c r="D42" s="233"/>
      <c r="E42" s="42" t="s">
        <v>22</v>
      </c>
      <c r="F42" s="43">
        <f>K42+N42</f>
        <v>83.5</v>
      </c>
      <c r="G42" s="44">
        <f>H42+I42+J42</f>
        <v>181.39999999999998</v>
      </c>
      <c r="H42" s="45">
        <v>108.6</v>
      </c>
      <c r="I42" s="45">
        <v>36.1</v>
      </c>
      <c r="J42" s="67">
        <v>36.700000000000003</v>
      </c>
      <c r="K42" s="47">
        <f>L42+M42</f>
        <v>20.6</v>
      </c>
      <c r="L42" s="46">
        <f>19.6-19.6</f>
        <v>0</v>
      </c>
      <c r="M42" s="68">
        <v>20.6</v>
      </c>
      <c r="N42" s="47">
        <f>O42+P42</f>
        <v>62.9</v>
      </c>
      <c r="O42" s="46">
        <v>20.6</v>
      </c>
      <c r="P42" s="48">
        <v>42.3</v>
      </c>
      <c r="Q42" s="238"/>
    </row>
    <row r="43" spans="1:17" ht="20.25" customHeight="1" thickBot="1" x14ac:dyDescent="0.3">
      <c r="A43" s="232"/>
      <c r="B43" s="234"/>
      <c r="C43" s="236"/>
      <c r="D43" s="234"/>
      <c r="E43" s="42" t="s">
        <v>23</v>
      </c>
      <c r="F43" s="32">
        <v>0</v>
      </c>
      <c r="G43" s="33">
        <v>0</v>
      </c>
      <c r="H43" s="116"/>
      <c r="I43" s="116"/>
      <c r="J43" s="117"/>
      <c r="K43" s="36">
        <v>0</v>
      </c>
      <c r="L43" s="118">
        <v>0</v>
      </c>
      <c r="M43" s="119">
        <v>0</v>
      </c>
      <c r="N43" s="36">
        <v>0</v>
      </c>
      <c r="O43" s="118">
        <v>0</v>
      </c>
      <c r="P43" s="120">
        <v>0</v>
      </c>
      <c r="Q43" s="239"/>
    </row>
    <row r="44" spans="1:17" s="41" customFormat="1" ht="31.2" x14ac:dyDescent="0.25">
      <c r="A44" s="215" t="s">
        <v>36</v>
      </c>
      <c r="B44" s="226" t="s">
        <v>37</v>
      </c>
      <c r="C44" s="222"/>
      <c r="D44" s="226"/>
      <c r="E44" s="31" t="s">
        <v>18</v>
      </c>
      <c r="F44" s="43">
        <f>K44+N44</f>
        <v>434665.66368999996</v>
      </c>
      <c r="G44" s="44">
        <f>H44+I44+J44</f>
        <v>238367.4</v>
      </c>
      <c r="H44" s="121">
        <v>83874</v>
      </c>
      <c r="I44" s="121">
        <v>76259</v>
      </c>
      <c r="J44" s="122">
        <f t="shared" ref="J44:P44" si="7">J46+J47</f>
        <v>78234.399999999994</v>
      </c>
      <c r="K44" s="47">
        <f t="shared" si="7"/>
        <v>198627.26368999999</v>
      </c>
      <c r="L44" s="123">
        <f t="shared" si="7"/>
        <v>80080</v>
      </c>
      <c r="M44" s="124">
        <f t="shared" si="7"/>
        <v>118547.26369000001</v>
      </c>
      <c r="N44" s="47">
        <f t="shared" si="7"/>
        <v>236038.39999999999</v>
      </c>
      <c r="O44" s="123">
        <f t="shared" si="7"/>
        <v>118019.2</v>
      </c>
      <c r="P44" s="125">
        <f t="shared" si="7"/>
        <v>118019.2</v>
      </c>
      <c r="Q44" s="237" t="s">
        <v>43</v>
      </c>
    </row>
    <row r="45" spans="1:17" ht="18" customHeight="1" x14ac:dyDescent="0.25">
      <c r="A45" s="231"/>
      <c r="B45" s="233"/>
      <c r="C45" s="235"/>
      <c r="D45" s="233"/>
      <c r="E45" s="42" t="s">
        <v>20</v>
      </c>
      <c r="F45" s="43">
        <v>0</v>
      </c>
      <c r="G45" s="44">
        <v>0</v>
      </c>
      <c r="H45" s="45"/>
      <c r="I45" s="45"/>
      <c r="J45" s="67"/>
      <c r="K45" s="47">
        <v>0</v>
      </c>
      <c r="L45" s="112">
        <v>0</v>
      </c>
      <c r="M45" s="113">
        <v>0</v>
      </c>
      <c r="N45" s="114">
        <v>0</v>
      </c>
      <c r="O45" s="112">
        <v>0</v>
      </c>
      <c r="P45" s="115">
        <v>0</v>
      </c>
      <c r="Q45" s="238"/>
    </row>
    <row r="46" spans="1:17" s="50" customFormat="1" ht="17.399999999999999" x14ac:dyDescent="0.25">
      <c r="A46" s="231"/>
      <c r="B46" s="233"/>
      <c r="C46" s="235"/>
      <c r="D46" s="233"/>
      <c r="E46" s="42" t="s">
        <v>21</v>
      </c>
      <c r="F46" s="43">
        <f>K46+N46</f>
        <v>433703.9</v>
      </c>
      <c r="G46" s="44">
        <f>H46+I46+J46</f>
        <v>238129.2</v>
      </c>
      <c r="H46" s="45">
        <v>83790.2</v>
      </c>
      <c r="I46" s="45">
        <v>76182.8</v>
      </c>
      <c r="J46" s="67">
        <v>78156.2</v>
      </c>
      <c r="K46" s="47">
        <f>L46+M46</f>
        <v>197901.3</v>
      </c>
      <c r="L46" s="46">
        <v>80000</v>
      </c>
      <c r="M46" s="68">
        <v>117901.3</v>
      </c>
      <c r="N46" s="47">
        <f>O46+P46</f>
        <v>235802.6</v>
      </c>
      <c r="O46" s="46">
        <v>117901.3</v>
      </c>
      <c r="P46" s="48">
        <v>117901.3</v>
      </c>
      <c r="Q46" s="238"/>
    </row>
    <row r="47" spans="1:17" ht="17.399999999999999" x14ac:dyDescent="0.25">
      <c r="A47" s="231"/>
      <c r="B47" s="233"/>
      <c r="C47" s="235"/>
      <c r="D47" s="233"/>
      <c r="E47" s="42" t="s">
        <v>22</v>
      </c>
      <c r="F47" s="43">
        <f>K47+N47</f>
        <v>961.76369</v>
      </c>
      <c r="G47" s="44">
        <f>H47+I47+J47</f>
        <v>238.2</v>
      </c>
      <c r="H47" s="45">
        <v>83.8</v>
      </c>
      <c r="I47" s="45">
        <v>76.2</v>
      </c>
      <c r="J47" s="67">
        <v>78.2</v>
      </c>
      <c r="K47" s="47">
        <f>L47+M47</f>
        <v>725.96368999999993</v>
      </c>
      <c r="L47" s="46">
        <v>80</v>
      </c>
      <c r="M47" s="68">
        <f>117.9+M48</f>
        <v>645.96368999999993</v>
      </c>
      <c r="N47" s="47">
        <f>O47+P47</f>
        <v>235.8</v>
      </c>
      <c r="O47" s="46">
        <v>117.9</v>
      </c>
      <c r="P47" s="48">
        <v>117.9</v>
      </c>
      <c r="Q47" s="238"/>
    </row>
    <row r="48" spans="1:17" ht="46.8" x14ac:dyDescent="0.25">
      <c r="A48" s="231"/>
      <c r="B48" s="233"/>
      <c r="C48" s="235"/>
      <c r="D48" s="233"/>
      <c r="E48" s="177" t="s">
        <v>40</v>
      </c>
      <c r="F48" s="192">
        <f>K48+N48</f>
        <v>528.06368999999995</v>
      </c>
      <c r="G48" s="193"/>
      <c r="H48" s="194"/>
      <c r="I48" s="194"/>
      <c r="J48" s="195"/>
      <c r="K48" s="196">
        <f>L48+M48</f>
        <v>528.06368999999995</v>
      </c>
      <c r="L48" s="189"/>
      <c r="M48" s="190">
        <v>528.06368999999995</v>
      </c>
      <c r="N48" s="188"/>
      <c r="O48" s="189"/>
      <c r="P48" s="191"/>
      <c r="Q48" s="238"/>
    </row>
    <row r="49" spans="1:17" ht="18" customHeight="1" thickBot="1" x14ac:dyDescent="0.3">
      <c r="A49" s="240"/>
      <c r="B49" s="241"/>
      <c r="C49" s="242"/>
      <c r="D49" s="241"/>
      <c r="E49" s="69" t="s">
        <v>23</v>
      </c>
      <c r="F49" s="100">
        <v>0</v>
      </c>
      <c r="G49" s="101">
        <v>0</v>
      </c>
      <c r="H49" s="126"/>
      <c r="I49" s="126"/>
      <c r="J49" s="127"/>
      <c r="K49" s="104">
        <v>0</v>
      </c>
      <c r="L49" s="128">
        <v>0</v>
      </c>
      <c r="M49" s="129">
        <v>0</v>
      </c>
      <c r="N49" s="104">
        <v>0</v>
      </c>
      <c r="O49" s="128">
        <v>0</v>
      </c>
      <c r="P49" s="130">
        <v>0</v>
      </c>
      <c r="Q49" s="239"/>
    </row>
    <row r="50" spans="1:17" ht="31.2" x14ac:dyDescent="0.25">
      <c r="A50" s="213"/>
      <c r="B50" s="217" t="s">
        <v>38</v>
      </c>
      <c r="C50" s="220"/>
      <c r="D50" s="224"/>
      <c r="E50" s="57" t="s">
        <v>18</v>
      </c>
      <c r="F50" s="80">
        <f>K50+N50</f>
        <v>2361477.1636899998</v>
      </c>
      <c r="G50" s="81">
        <v>1337336</v>
      </c>
      <c r="H50" s="107">
        <v>417417</v>
      </c>
      <c r="I50" s="107">
        <v>452451.99999999994</v>
      </c>
      <c r="J50" s="108">
        <v>467467</v>
      </c>
      <c r="K50" s="84">
        <f t="shared" ref="K50:P50" si="8">K52+K54</f>
        <v>981508.06368999998</v>
      </c>
      <c r="L50" s="109">
        <f t="shared" si="8"/>
        <v>400400</v>
      </c>
      <c r="M50" s="109">
        <f t="shared" si="8"/>
        <v>581108.06368999998</v>
      </c>
      <c r="N50" s="84">
        <f t="shared" si="8"/>
        <v>1379969.1</v>
      </c>
      <c r="O50" s="109">
        <f t="shared" si="8"/>
        <v>580580</v>
      </c>
      <c r="P50" s="110">
        <f t="shared" si="8"/>
        <v>799389.1</v>
      </c>
      <c r="Q50" s="228"/>
    </row>
    <row r="51" spans="1:17" ht="17.399999999999999" x14ac:dyDescent="0.25">
      <c r="A51" s="214"/>
      <c r="B51" s="218"/>
      <c r="C51" s="221"/>
      <c r="D51" s="225"/>
      <c r="E51" s="42" t="s">
        <v>20</v>
      </c>
      <c r="F51" s="43">
        <v>0</v>
      </c>
      <c r="G51" s="44">
        <v>0</v>
      </c>
      <c r="H51" s="121">
        <v>0</v>
      </c>
      <c r="I51" s="121">
        <v>0</v>
      </c>
      <c r="J51" s="122">
        <v>0</v>
      </c>
      <c r="K51" s="47">
        <v>0</v>
      </c>
      <c r="L51" s="123">
        <v>0</v>
      </c>
      <c r="M51" s="125">
        <v>0</v>
      </c>
      <c r="N51" s="47">
        <v>0</v>
      </c>
      <c r="O51" s="123">
        <v>0</v>
      </c>
      <c r="P51" s="125">
        <v>0</v>
      </c>
      <c r="Q51" s="229"/>
    </row>
    <row r="52" spans="1:17" s="50" customFormat="1" ht="17.399999999999999" x14ac:dyDescent="0.25">
      <c r="A52" s="214"/>
      <c r="B52" s="218"/>
      <c r="C52" s="221"/>
      <c r="D52" s="225"/>
      <c r="E52" s="42" t="s">
        <v>21</v>
      </c>
      <c r="F52" s="43">
        <f>K52+N52</f>
        <v>2358590.5</v>
      </c>
      <c r="G52" s="44">
        <v>1336000</v>
      </c>
      <c r="H52" s="121">
        <v>417000.00000000006</v>
      </c>
      <c r="I52" s="121">
        <v>452000</v>
      </c>
      <c r="J52" s="122">
        <v>467000</v>
      </c>
      <c r="K52" s="47">
        <f>L52+M52</f>
        <v>980000</v>
      </c>
      <c r="L52" s="123">
        <f>L29+L35+L41+L46</f>
        <v>400000</v>
      </c>
      <c r="M52" s="123">
        <f>M29+M35+M41+M46</f>
        <v>580000</v>
      </c>
      <c r="N52" s="47">
        <f>O52+P52</f>
        <v>1378590.5</v>
      </c>
      <c r="O52" s="123">
        <f>O29+O35+O41+O46</f>
        <v>580000</v>
      </c>
      <c r="P52" s="125">
        <f>P29+P35+P41+P46</f>
        <v>798590.5</v>
      </c>
      <c r="Q52" s="229"/>
    </row>
    <row r="53" spans="1:17" s="50" customFormat="1" ht="46.8" x14ac:dyDescent="0.25">
      <c r="A53" s="214"/>
      <c r="B53" s="218"/>
      <c r="C53" s="221"/>
      <c r="D53" s="225"/>
      <c r="E53" s="177" t="s">
        <v>40</v>
      </c>
      <c r="F53" s="178">
        <f>K53+N53</f>
        <v>74975.718389999995</v>
      </c>
      <c r="G53" s="179"/>
      <c r="H53" s="180"/>
      <c r="I53" s="180"/>
      <c r="J53" s="181"/>
      <c r="K53" s="182">
        <f>L53+M53</f>
        <v>74975.718389999995</v>
      </c>
      <c r="L53" s="183"/>
      <c r="M53" s="201">
        <v>74975.718389999995</v>
      </c>
      <c r="N53" s="182"/>
      <c r="O53" s="183"/>
      <c r="P53" s="184"/>
      <c r="Q53" s="229"/>
    </row>
    <row r="54" spans="1:17" ht="17.399999999999999" x14ac:dyDescent="0.25">
      <c r="A54" s="214"/>
      <c r="B54" s="218"/>
      <c r="C54" s="221"/>
      <c r="D54" s="225"/>
      <c r="E54" s="42" t="s">
        <v>22</v>
      </c>
      <c r="F54" s="43">
        <f>K54+N54</f>
        <v>2886.6636899999999</v>
      </c>
      <c r="G54" s="44">
        <v>1336</v>
      </c>
      <c r="H54" s="121">
        <v>417</v>
      </c>
      <c r="I54" s="121">
        <v>452.00000000000006</v>
      </c>
      <c r="J54" s="122">
        <v>467</v>
      </c>
      <c r="K54" s="47">
        <f>L54+M54</f>
        <v>1508.06369</v>
      </c>
      <c r="L54" s="123">
        <f>L31+L36+L42+L47</f>
        <v>400</v>
      </c>
      <c r="M54" s="123">
        <f>M31+M36+M42+M47</f>
        <v>1108.06369</v>
      </c>
      <c r="N54" s="47">
        <f>O54+P54</f>
        <v>1378.6</v>
      </c>
      <c r="O54" s="123">
        <f>O31+O36+O42+O47</f>
        <v>580</v>
      </c>
      <c r="P54" s="125">
        <f>P31+P36+P42+P47</f>
        <v>798.59999999999991</v>
      </c>
      <c r="Q54" s="229"/>
    </row>
    <row r="55" spans="1:17" ht="46.8" x14ac:dyDescent="0.25">
      <c r="A55" s="215"/>
      <c r="B55" s="218"/>
      <c r="C55" s="222"/>
      <c r="D55" s="226"/>
      <c r="E55" s="177" t="s">
        <v>40</v>
      </c>
      <c r="F55" s="187">
        <f>K55+N55</f>
        <v>528.06368999999995</v>
      </c>
      <c r="G55" s="185"/>
      <c r="H55" s="197"/>
      <c r="I55" s="197"/>
      <c r="J55" s="198"/>
      <c r="K55" s="188">
        <f>M55+L55</f>
        <v>528.06368999999995</v>
      </c>
      <c r="L55" s="202"/>
      <c r="M55" s="203">
        <v>528.06368999999995</v>
      </c>
      <c r="N55" s="186"/>
      <c r="O55" s="199"/>
      <c r="P55" s="200"/>
      <c r="Q55" s="229"/>
    </row>
    <row r="56" spans="1:17" ht="21.75" customHeight="1" thickBot="1" x14ac:dyDescent="0.3">
      <c r="A56" s="216"/>
      <c r="B56" s="219"/>
      <c r="C56" s="223"/>
      <c r="D56" s="227"/>
      <c r="E56" s="69" t="s">
        <v>23</v>
      </c>
      <c r="F56" s="100">
        <v>0</v>
      </c>
      <c r="G56" s="101">
        <v>0</v>
      </c>
      <c r="H56" s="131">
        <v>0</v>
      </c>
      <c r="I56" s="131">
        <v>0</v>
      </c>
      <c r="J56" s="132">
        <v>0</v>
      </c>
      <c r="K56" s="104">
        <v>0</v>
      </c>
      <c r="L56" s="133">
        <v>0</v>
      </c>
      <c r="M56" s="134">
        <v>0</v>
      </c>
      <c r="N56" s="104">
        <v>0</v>
      </c>
      <c r="O56" s="133">
        <v>0</v>
      </c>
      <c r="P56" s="134">
        <v>0</v>
      </c>
      <c r="Q56" s="230"/>
    </row>
    <row r="57" spans="1:17" ht="31.2" x14ac:dyDescent="0.25">
      <c r="A57" s="243"/>
      <c r="B57" s="217" t="s">
        <v>39</v>
      </c>
      <c r="C57" s="247"/>
      <c r="D57" s="251"/>
      <c r="E57" s="135" t="s">
        <v>18</v>
      </c>
      <c r="F57" s="136">
        <f t="shared" ref="F57:F63" si="9">K57+N57</f>
        <v>2876937.1636899998</v>
      </c>
      <c r="G57" s="137" t="e">
        <f>H57+I57+J57</f>
        <v>#REF!</v>
      </c>
      <c r="H57" s="138" t="e">
        <f t="shared" ref="H57:P57" si="10">H58+H59+H61+H63</f>
        <v>#REF!</v>
      </c>
      <c r="I57" s="138" t="e">
        <f t="shared" si="10"/>
        <v>#REF!</v>
      </c>
      <c r="J57" s="139" t="e">
        <f t="shared" si="10"/>
        <v>#REF!</v>
      </c>
      <c r="K57" s="140">
        <f t="shared" si="10"/>
        <v>1239268.06369</v>
      </c>
      <c r="L57" s="141">
        <f t="shared" si="10"/>
        <v>529310</v>
      </c>
      <c r="M57" s="141">
        <f t="shared" si="10"/>
        <v>709958.06368999998</v>
      </c>
      <c r="N57" s="140">
        <f t="shared" si="10"/>
        <v>1637669.1</v>
      </c>
      <c r="O57" s="142">
        <f t="shared" si="10"/>
        <v>709430</v>
      </c>
      <c r="P57" s="143">
        <f t="shared" si="10"/>
        <v>928239.1</v>
      </c>
      <c r="Q57" s="228"/>
    </row>
    <row r="58" spans="1:17" ht="24" customHeight="1" x14ac:dyDescent="0.25">
      <c r="A58" s="244"/>
      <c r="B58" s="218"/>
      <c r="C58" s="248"/>
      <c r="D58" s="252"/>
      <c r="E58" s="144" t="s">
        <v>20</v>
      </c>
      <c r="F58" s="145">
        <f t="shared" si="9"/>
        <v>0</v>
      </c>
      <c r="G58" s="146" t="e">
        <f>H58+I58+J58</f>
        <v>#REF!</v>
      </c>
      <c r="H58" s="147" t="e">
        <f>H21+H51+#REF!</f>
        <v>#REF!</v>
      </c>
      <c r="I58" s="147" t="e">
        <f>I21+I51+#REF!</f>
        <v>#REF!</v>
      </c>
      <c r="J58" s="147" t="e">
        <f>J21+J51+#REF!</f>
        <v>#REF!</v>
      </c>
      <c r="K58" s="148">
        <f t="shared" ref="K58:K63" si="11">L58+M58</f>
        <v>0</v>
      </c>
      <c r="L58" s="149">
        <f>L51+L21</f>
        <v>0</v>
      </c>
      <c r="M58" s="149">
        <f>M51+M21</f>
        <v>0</v>
      </c>
      <c r="N58" s="148">
        <f>O58+P58</f>
        <v>0</v>
      </c>
      <c r="O58" s="149">
        <f>O51+O21</f>
        <v>0</v>
      </c>
      <c r="P58" s="150">
        <f>P51+P21</f>
        <v>0</v>
      </c>
      <c r="Q58" s="229"/>
    </row>
    <row r="59" spans="1:17" ht="17.399999999999999" x14ac:dyDescent="0.25">
      <c r="A59" s="244"/>
      <c r="B59" s="218"/>
      <c r="C59" s="248"/>
      <c r="D59" s="252"/>
      <c r="E59" s="151" t="s">
        <v>21</v>
      </c>
      <c r="F59" s="152">
        <f t="shared" si="9"/>
        <v>2558590.5</v>
      </c>
      <c r="G59" s="153" t="e">
        <f>H59+I59+J59</f>
        <v>#REF!</v>
      </c>
      <c r="H59" s="154" t="e">
        <f>H22+H52+#REF!</f>
        <v>#REF!</v>
      </c>
      <c r="I59" s="154" t="e">
        <f>I22+I52+#REF!</f>
        <v>#REF!</v>
      </c>
      <c r="J59" s="154" t="e">
        <f>J22+J52+#REF!</f>
        <v>#REF!</v>
      </c>
      <c r="K59" s="148">
        <f t="shared" si="11"/>
        <v>1080000</v>
      </c>
      <c r="L59" s="155">
        <f>L52+L22</f>
        <v>450000</v>
      </c>
      <c r="M59" s="155">
        <f>M52+M22</f>
        <v>630000</v>
      </c>
      <c r="N59" s="148">
        <f>O59+P59</f>
        <v>1478590.5</v>
      </c>
      <c r="O59" s="155">
        <f>O52+O22</f>
        <v>630000</v>
      </c>
      <c r="P59" s="156">
        <f>P52+P22</f>
        <v>848590.5</v>
      </c>
      <c r="Q59" s="229"/>
    </row>
    <row r="60" spans="1:17" ht="46.8" x14ac:dyDescent="0.25">
      <c r="A60" s="244"/>
      <c r="B60" s="218"/>
      <c r="C60" s="248"/>
      <c r="D60" s="252"/>
      <c r="E60" s="177" t="s">
        <v>40</v>
      </c>
      <c r="F60" s="178">
        <f t="shared" si="9"/>
        <v>74975.718389999995</v>
      </c>
      <c r="G60" s="179"/>
      <c r="H60" s="180"/>
      <c r="I60" s="180"/>
      <c r="J60" s="181"/>
      <c r="K60" s="182">
        <f t="shared" si="11"/>
        <v>74975.718389999995</v>
      </c>
      <c r="L60" s="183">
        <v>0</v>
      </c>
      <c r="M60" s="201">
        <f>M53</f>
        <v>74975.718389999995</v>
      </c>
      <c r="N60" s="182">
        <v>0</v>
      </c>
      <c r="O60" s="183">
        <v>0</v>
      </c>
      <c r="P60" s="184">
        <v>0</v>
      </c>
      <c r="Q60" s="229"/>
    </row>
    <row r="61" spans="1:17" ht="17.399999999999999" x14ac:dyDescent="0.25">
      <c r="A61" s="244"/>
      <c r="B61" s="218"/>
      <c r="C61" s="248"/>
      <c r="D61" s="252"/>
      <c r="E61" s="151" t="s">
        <v>22</v>
      </c>
      <c r="F61" s="152">
        <f t="shared" si="9"/>
        <v>3146.6636899999999</v>
      </c>
      <c r="G61" s="153" t="e">
        <f>H61+I61+J61</f>
        <v>#REF!</v>
      </c>
      <c r="H61" s="154" t="e">
        <f>H23+H54+#REF!</f>
        <v>#REF!</v>
      </c>
      <c r="I61" s="154" t="e">
        <f>I23+I54+#REF!</f>
        <v>#REF!</v>
      </c>
      <c r="J61" s="154" t="e">
        <f>J23+J54+#REF!</f>
        <v>#REF!</v>
      </c>
      <c r="K61" s="148">
        <f t="shared" si="11"/>
        <v>1668.06369</v>
      </c>
      <c r="L61" s="155">
        <f>L54+L23</f>
        <v>510</v>
      </c>
      <c r="M61" s="155">
        <f>M54+M23</f>
        <v>1158.06369</v>
      </c>
      <c r="N61" s="148">
        <f>O61+P61</f>
        <v>1478.6</v>
      </c>
      <c r="O61" s="155">
        <f>O54+O23</f>
        <v>630</v>
      </c>
      <c r="P61" s="156">
        <f>P54+P23</f>
        <v>848.59999999999991</v>
      </c>
      <c r="Q61" s="229"/>
    </row>
    <row r="62" spans="1:17" ht="46.8" x14ac:dyDescent="0.25">
      <c r="A62" s="245"/>
      <c r="B62" s="218"/>
      <c r="C62" s="249"/>
      <c r="D62" s="253"/>
      <c r="E62" s="177" t="s">
        <v>40</v>
      </c>
      <c r="F62" s="204"/>
      <c r="G62" s="205"/>
      <c r="H62" s="206"/>
      <c r="I62" s="206"/>
      <c r="J62" s="206"/>
      <c r="K62" s="210">
        <f t="shared" si="11"/>
        <v>528.06368999999995</v>
      </c>
      <c r="L62" s="208"/>
      <c r="M62" s="211">
        <f>M55</f>
        <v>528.06368999999995</v>
      </c>
      <c r="N62" s="207"/>
      <c r="O62" s="208"/>
      <c r="P62" s="209"/>
      <c r="Q62" s="229"/>
    </row>
    <row r="63" spans="1:17" ht="22.5" customHeight="1" thickBot="1" x14ac:dyDescent="0.3">
      <c r="A63" s="246"/>
      <c r="B63" s="219"/>
      <c r="C63" s="250"/>
      <c r="D63" s="254"/>
      <c r="E63" s="157" t="s">
        <v>23</v>
      </c>
      <c r="F63" s="158">
        <f t="shared" si="9"/>
        <v>315200</v>
      </c>
      <c r="G63" s="159" t="e">
        <f>H63+I63+J63</f>
        <v>#REF!</v>
      </c>
      <c r="H63" s="160" t="e">
        <f>H24+H56+#REF!</f>
        <v>#REF!</v>
      </c>
      <c r="I63" s="160" t="e">
        <f>I24+H56+#REF!</f>
        <v>#REF!</v>
      </c>
      <c r="J63" s="160" t="e">
        <f>J24+I56+#REF!</f>
        <v>#REF!</v>
      </c>
      <c r="K63" s="161">
        <f t="shared" si="11"/>
        <v>157600</v>
      </c>
      <c r="L63" s="162">
        <f>L56+L24</f>
        <v>78800</v>
      </c>
      <c r="M63" s="162">
        <f>M56+M24</f>
        <v>78800</v>
      </c>
      <c r="N63" s="161">
        <f>O63+P63</f>
        <v>157600</v>
      </c>
      <c r="O63" s="162">
        <f>O56+O24</f>
        <v>78800</v>
      </c>
      <c r="P63" s="163">
        <f>P56+P24</f>
        <v>78800</v>
      </c>
      <c r="Q63" s="230"/>
    </row>
    <row r="64" spans="1:17" ht="13.8" hidden="1" thickBot="1" x14ac:dyDescent="0.3">
      <c r="A64" s="164"/>
      <c r="B64" s="165"/>
      <c r="C64" s="165"/>
      <c r="D64" s="165"/>
      <c r="E64" s="165"/>
      <c r="F64" s="165"/>
      <c r="G64" s="165"/>
      <c r="H64" s="165"/>
      <c r="I64" s="165"/>
      <c r="J64" s="165"/>
      <c r="K64" s="165"/>
      <c r="L64" s="165"/>
      <c r="M64" s="165"/>
      <c r="N64" s="165"/>
      <c r="O64" s="165"/>
      <c r="P64" s="165"/>
      <c r="Q64" s="166"/>
    </row>
    <row r="65" spans="4:18" x14ac:dyDescent="0.25">
      <c r="F65" s="30"/>
    </row>
    <row r="66" spans="4:18" x14ac:dyDescent="0.25">
      <c r="F66" s="167"/>
    </row>
    <row r="67" spans="4:18" x14ac:dyDescent="0.25">
      <c r="F67" s="30">
        <f t="shared" ref="F67:M67" si="12">F57-F50-F20</f>
        <v>0</v>
      </c>
      <c r="G67" s="30" t="e">
        <f t="shared" si="12"/>
        <v>#REF!</v>
      </c>
      <c r="H67" s="30" t="e">
        <f t="shared" si="12"/>
        <v>#REF!</v>
      </c>
      <c r="I67" s="30" t="e">
        <f t="shared" si="12"/>
        <v>#REF!</v>
      </c>
      <c r="J67" s="30" t="e">
        <f t="shared" si="12"/>
        <v>#REF!</v>
      </c>
      <c r="K67" s="30">
        <f t="shared" si="12"/>
        <v>0</v>
      </c>
      <c r="L67" s="30">
        <f t="shared" si="12"/>
        <v>0</v>
      </c>
      <c r="M67" s="30">
        <f t="shared" si="12"/>
        <v>0</v>
      </c>
      <c r="N67" s="30">
        <f>N57-N50-N20</f>
        <v>0</v>
      </c>
      <c r="O67" s="30">
        <f>O57-O50-O20</f>
        <v>0</v>
      </c>
      <c r="P67" s="30">
        <f>P57-P50-P20</f>
        <v>0</v>
      </c>
    </row>
    <row r="69" spans="4:18" x14ac:dyDescent="0.25">
      <c r="F69" s="30"/>
    </row>
    <row r="70" spans="4:18" customFormat="1" ht="14.4" x14ac:dyDescent="0.3">
      <c r="R70" s="2"/>
    </row>
    <row r="71" spans="4:18" ht="17.399999999999999" hidden="1" thickBot="1" x14ac:dyDescent="0.35">
      <c r="D71" s="168">
        <v>108611.6</v>
      </c>
      <c r="F71" s="168"/>
      <c r="G71" s="169"/>
      <c r="H71" s="170"/>
      <c r="L71" s="168"/>
      <c r="M71" s="168"/>
      <c r="N71" s="169"/>
      <c r="O71" s="170"/>
    </row>
    <row r="72" spans="4:18" ht="17.399999999999999" hidden="1" thickBot="1" x14ac:dyDescent="0.35">
      <c r="D72" s="168">
        <v>24266.799999999999</v>
      </c>
      <c r="F72" s="168"/>
      <c r="G72" s="169"/>
      <c r="H72" s="170"/>
      <c r="L72" s="168"/>
      <c r="M72" s="168"/>
      <c r="N72" s="169"/>
      <c r="O72" s="170"/>
    </row>
    <row r="73" spans="4:18" ht="17.399999999999999" hidden="1" thickBot="1" x14ac:dyDescent="0.35">
      <c r="D73" s="168">
        <v>22512.2</v>
      </c>
      <c r="F73" s="168"/>
      <c r="G73" s="169"/>
      <c r="H73" s="170"/>
      <c r="L73" s="168"/>
      <c r="M73" s="168"/>
      <c r="N73" s="169"/>
      <c r="O73" s="170"/>
    </row>
    <row r="74" spans="4:18" ht="17.399999999999999" hidden="1" thickBot="1" x14ac:dyDescent="0.35">
      <c r="D74" s="168">
        <v>19960.900000000001</v>
      </c>
      <c r="F74" s="168"/>
      <c r="G74" s="169"/>
      <c r="H74" s="170"/>
      <c r="L74" s="168"/>
      <c r="M74" s="168"/>
      <c r="N74" s="169"/>
      <c r="O74" s="170"/>
    </row>
    <row r="75" spans="4:18" ht="17.399999999999999" hidden="1" thickBot="1" x14ac:dyDescent="0.35">
      <c r="D75" s="168">
        <v>21796.1</v>
      </c>
      <c r="F75" s="168"/>
      <c r="G75" s="169"/>
      <c r="H75" s="170"/>
      <c r="L75" s="168"/>
      <c r="M75" s="168"/>
      <c r="N75" s="169"/>
      <c r="O75" s="170"/>
    </row>
    <row r="76" spans="4:18" ht="17.399999999999999" hidden="1" thickBot="1" x14ac:dyDescent="0.35">
      <c r="D76" s="168">
        <v>21492.3</v>
      </c>
      <c r="F76" s="168"/>
      <c r="G76" s="169"/>
      <c r="H76" s="170"/>
      <c r="L76" s="168"/>
      <c r="M76" s="168"/>
      <c r="N76" s="169"/>
      <c r="O76" s="170"/>
    </row>
    <row r="77" spans="4:18" ht="17.399999999999999" hidden="1" thickBot="1" x14ac:dyDescent="0.35">
      <c r="D77" s="168">
        <v>19567.2</v>
      </c>
      <c r="F77" s="168"/>
      <c r="G77" s="169"/>
      <c r="H77" s="170"/>
      <c r="M77" s="168"/>
      <c r="N77" s="169"/>
      <c r="O77" s="170"/>
    </row>
    <row r="78" spans="4:18" ht="17.399999999999999" hidden="1" thickBot="1" x14ac:dyDescent="0.35">
      <c r="D78" s="168">
        <v>20537.5</v>
      </c>
      <c r="F78" s="168"/>
      <c r="G78" s="169"/>
      <c r="H78" s="170"/>
      <c r="M78" s="168"/>
      <c r="N78" s="169"/>
      <c r="O78" s="170"/>
    </row>
    <row r="79" spans="4:18" ht="17.399999999999999" hidden="1" thickBot="1" x14ac:dyDescent="0.35">
      <c r="D79" s="168">
        <v>20571.599999999999</v>
      </c>
      <c r="F79" s="168"/>
      <c r="G79" s="169"/>
      <c r="H79" s="170"/>
      <c r="M79" s="168"/>
      <c r="N79" s="169"/>
      <c r="O79" s="170"/>
    </row>
    <row r="80" spans="4:18" ht="17.399999999999999" hidden="1" thickBot="1" x14ac:dyDescent="0.35">
      <c r="D80" s="168">
        <v>36747.4</v>
      </c>
      <c r="F80" s="168"/>
      <c r="G80" s="169"/>
      <c r="H80" s="170"/>
      <c r="M80" s="168"/>
      <c r="N80" s="169"/>
      <c r="O80" s="170"/>
    </row>
    <row r="81" spans="4:16" ht="17.399999999999999" hidden="1" thickBot="1" x14ac:dyDescent="0.35">
      <c r="D81" s="171">
        <v>316063.59999999998</v>
      </c>
      <c r="F81" s="172"/>
      <c r="G81" s="173"/>
      <c r="M81" s="174"/>
      <c r="N81" s="173"/>
      <c r="O81" s="170"/>
    </row>
    <row r="82" spans="4:16" hidden="1" x14ac:dyDescent="0.25"/>
    <row r="83" spans="4:16" hidden="1" x14ac:dyDescent="0.25"/>
    <row r="84" spans="4:16" x14ac:dyDescent="0.25">
      <c r="F84" s="30"/>
    </row>
    <row r="85" spans="4:16" x14ac:dyDescent="0.25">
      <c r="F85" s="30"/>
    </row>
    <row r="86" spans="4:16" x14ac:dyDescent="0.25">
      <c r="F86" s="30"/>
    </row>
    <row r="87" spans="4:16" x14ac:dyDescent="0.25">
      <c r="F87" s="30"/>
    </row>
    <row r="88" spans="4:16" x14ac:dyDescent="0.25"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</row>
    <row r="90" spans="4:16" x14ac:dyDescent="0.25">
      <c r="F90" s="30"/>
      <c r="G90" s="30"/>
      <c r="H90" s="30"/>
      <c r="I90" s="30"/>
      <c r="J90" s="30"/>
    </row>
  </sheetData>
  <mergeCells count="53">
    <mergeCell ref="Q15:Q19"/>
    <mergeCell ref="O5:Q5"/>
    <mergeCell ref="A6:Q6"/>
    <mergeCell ref="A9:A11"/>
    <mergeCell ref="B9:B11"/>
    <mergeCell ref="C9:C11"/>
    <mergeCell ref="D9:D11"/>
    <mergeCell ref="E9:E11"/>
    <mergeCell ref="F9:P9"/>
    <mergeCell ref="Q9:Q11"/>
    <mergeCell ref="F10:F11"/>
    <mergeCell ref="G10:P10"/>
    <mergeCell ref="A15:A19"/>
    <mergeCell ref="B15:B19"/>
    <mergeCell ref="C15:C19"/>
    <mergeCell ref="D15:D19"/>
    <mergeCell ref="Q20:Q24"/>
    <mergeCell ref="A33:A37"/>
    <mergeCell ref="B33:B37"/>
    <mergeCell ref="C33:C37"/>
    <mergeCell ref="D33:D37"/>
    <mergeCell ref="Q33:Q37"/>
    <mergeCell ref="A27:A32"/>
    <mergeCell ref="B27:B32"/>
    <mergeCell ref="C27:C32"/>
    <mergeCell ref="D27:D32"/>
    <mergeCell ref="Q27:Q32"/>
    <mergeCell ref="A25:P25"/>
    <mergeCell ref="A20:A24"/>
    <mergeCell ref="B20:B24"/>
    <mergeCell ref="C20:C24"/>
    <mergeCell ref="D20:D24"/>
    <mergeCell ref="A57:A63"/>
    <mergeCell ref="B57:B63"/>
    <mergeCell ref="C57:C63"/>
    <mergeCell ref="D57:D63"/>
    <mergeCell ref="Q57:Q63"/>
    <mergeCell ref="O3:Q3"/>
    <mergeCell ref="A50:A56"/>
    <mergeCell ref="B50:B56"/>
    <mergeCell ref="C50:C56"/>
    <mergeCell ref="D50:D56"/>
    <mergeCell ref="Q50:Q56"/>
    <mergeCell ref="A39:A43"/>
    <mergeCell ref="B39:B43"/>
    <mergeCell ref="C39:C43"/>
    <mergeCell ref="D39:D43"/>
    <mergeCell ref="Q39:Q43"/>
    <mergeCell ref="A44:A49"/>
    <mergeCell ref="B44:B49"/>
    <mergeCell ref="C44:C49"/>
    <mergeCell ref="D44:D49"/>
    <mergeCell ref="Q44:Q49"/>
  </mergeCells>
  <pageMargins left="0.35433070866141736" right="0.15748031496062992" top="0.15748031496062992" bottom="0.19685039370078741" header="0.15748031496062992" footer="0.23622047244094491"/>
  <pageSetup paperSize="9" scale="50" firstPageNumber="35" fitToHeight="100" orientation="landscape" useFirstPageNumber="1" r:id="rId1"/>
  <headerFooter alignWithMargins="0">
    <oddFooter>&amp;R&amp;P</oddFoot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Прил.5</vt:lpstr>
      <vt:lpstr>Прил.5!Заголовки_для_печати</vt:lpstr>
      <vt:lpstr>Прил.5!Область_печати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ZobnevaTN</dc:creator>
  <cp:lastModifiedBy>Грицюк Марина Геннадьевна</cp:lastModifiedBy>
  <cp:lastPrinted>2018-04-19T12:29:03Z</cp:lastPrinted>
  <dcterms:created xsi:type="dcterms:W3CDTF">2018-02-08T11:33:09Z</dcterms:created>
  <dcterms:modified xsi:type="dcterms:W3CDTF">2018-06-01T04:00:11Z</dcterms:modified>
</cp:coreProperties>
</file>