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1832"/>
  </bookViews>
  <sheets>
    <sheet name="Прил 4 раздел 2 " sheetId="1" r:id="rId1"/>
  </sheets>
  <definedNames>
    <definedName name="_xlnm._FilterDatabase" localSheetId="0" hidden="1">'Прил 4 раздел 2 '!$A$199:$F$229</definedName>
    <definedName name="_xlnm.Print_Titles" localSheetId="0">'Прил 4 раздел 2 '!$7:$9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1" i="1" l="1"/>
  <c r="F398" i="1"/>
  <c r="E398" i="1"/>
  <c r="F371" i="1"/>
  <c r="E371" i="1"/>
  <c r="F366" i="1"/>
  <c r="E366" i="1"/>
  <c r="F390" i="1" l="1"/>
  <c r="A395" i="1" l="1"/>
  <c r="A396" i="1" s="1"/>
  <c r="A397" i="1" s="1"/>
  <c r="A375" i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F368" i="1"/>
  <c r="F340" i="1" l="1"/>
  <c r="F339" i="1"/>
  <c r="F338" i="1"/>
  <c r="F337" i="1"/>
  <c r="F332" i="1"/>
  <c r="F334" i="1"/>
  <c r="A322" i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F370" i="1" l="1"/>
  <c r="F369" i="1"/>
  <c r="F354" i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F317" i="1"/>
  <c r="F316" i="1"/>
  <c r="E316" i="1"/>
  <c r="A299" i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F296" i="1"/>
  <c r="E296" i="1"/>
  <c r="A260" i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F254" i="1"/>
  <c r="E254" i="1"/>
  <c r="F235" i="1"/>
  <c r="E235" i="1"/>
  <c r="F229" i="1"/>
  <c r="E229" i="1"/>
  <c r="E194" i="1"/>
  <c r="F188" i="1"/>
  <c r="F183" i="1"/>
  <c r="F179" i="1"/>
  <c r="E179" i="1"/>
  <c r="F141" i="1"/>
  <c r="E141" i="1"/>
  <c r="A138" i="1"/>
  <c r="A139" i="1" s="1"/>
  <c r="A140" i="1" s="1"/>
  <c r="F136" i="1"/>
  <c r="E136" i="1"/>
  <c r="F122" i="1"/>
  <c r="E122" i="1"/>
  <c r="A89" i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F84" i="1"/>
  <c r="E84" i="1"/>
  <c r="F80" i="1"/>
  <c r="E80" i="1"/>
  <c r="F75" i="1"/>
  <c r="E75" i="1"/>
  <c r="F45" i="1"/>
  <c r="E45" i="1"/>
  <c r="F41" i="1"/>
  <c r="E41" i="1"/>
  <c r="F31" i="1"/>
  <c r="E31" i="1"/>
  <c r="F255" i="1" l="1"/>
  <c r="F399" i="1"/>
  <c r="F46" i="1"/>
  <c r="F142" i="1"/>
  <c r="E46" i="1"/>
  <c r="F318" i="1"/>
  <c r="F11" i="1" s="1"/>
  <c r="F194" i="1"/>
  <c r="F195" i="1" s="1"/>
  <c r="F85" i="1"/>
  <c r="E142" i="1"/>
  <c r="E318" i="1"/>
  <c r="E85" i="1"/>
  <c r="E255" i="1"/>
  <c r="G318" i="1" l="1"/>
  <c r="E399" i="1"/>
</calcChain>
</file>

<file path=xl/sharedStrings.xml><?xml version="1.0" encoding="utf-8"?>
<sst xmlns="http://schemas.openxmlformats.org/spreadsheetml/2006/main" count="714" uniqueCount="404">
  <si>
    <t xml:space="preserve">2. Сохранение устойчивости зданий перспективного жилищного фонда </t>
  </si>
  <si>
    <t xml:space="preserve">№п/п </t>
  </si>
  <si>
    <t>Адрес</t>
  </si>
  <si>
    <t>Год ввода в эксплуатацию</t>
  </si>
  <si>
    <t>Серия</t>
  </si>
  <si>
    <t>Площадь технического подполья</t>
  </si>
  <si>
    <t>Стоимость работ на плановый период</t>
  </si>
  <si>
    <t>2011 год</t>
  </si>
  <si>
    <t>Центральный район</t>
  </si>
  <si>
    <t xml:space="preserve">ул. Нансена, д. 114 </t>
  </si>
  <si>
    <t>1-464-М</t>
  </si>
  <si>
    <t>ул. Ленинградская, д. 4, корп. 1 (переходящий на 2013г.)</t>
  </si>
  <si>
    <t>1-447-С</t>
  </si>
  <si>
    <t>ул. Наб.Урванцева, д. 9</t>
  </si>
  <si>
    <t>111-112</t>
  </si>
  <si>
    <t>ул. Наб.Урванцева, д. 23, корп. 2 (переходящий на 2013г.)</t>
  </si>
  <si>
    <t>ул. Нансена, д. 86</t>
  </si>
  <si>
    <t>ул. Талнахская, д. 60</t>
  </si>
  <si>
    <t>1-464</t>
  </si>
  <si>
    <t>ул. Нансена, д. 62</t>
  </si>
  <si>
    <t>индив.</t>
  </si>
  <si>
    <t>ул. Бегичева, д. 29</t>
  </si>
  <si>
    <t>1-464м</t>
  </si>
  <si>
    <t>пр. Ленинский, д. 42, к. 3</t>
  </si>
  <si>
    <t>1-447-С-1</t>
  </si>
  <si>
    <t>пр. Ленинский, д. 42, к. 2</t>
  </si>
  <si>
    <t>ул. Комсомольская, д. 20</t>
  </si>
  <si>
    <t>ул. 50 лет Октября, д. 1 (переходящий на 2012г.)</t>
  </si>
  <si>
    <t>пр. Ленинский, д. 3 (переходящий на 2012г.)</t>
  </si>
  <si>
    <t>пр. Ленинский, д. 1 (переходящий на 2012г.)</t>
  </si>
  <si>
    <t>пр. Ленинский, д. 40, корп. 4</t>
  </si>
  <si>
    <t>ул. Ленинградская, д. 13, корп. 1 (переходящий на 2012г.)</t>
  </si>
  <si>
    <t>ул. Ленинградская, д. 13, корп. 2 (переходящий на 2012г.)</t>
  </si>
  <si>
    <t>ИТОГО:</t>
  </si>
  <si>
    <t>район Талнах</t>
  </si>
  <si>
    <t xml:space="preserve">ул. Строителей, д. 15 </t>
  </si>
  <si>
    <t>1-447С</t>
  </si>
  <si>
    <t xml:space="preserve">ул. Пионерская, д. 2 </t>
  </si>
  <si>
    <t>111-84</t>
  </si>
  <si>
    <t>ул. Космонавтов, д. 29</t>
  </si>
  <si>
    <t>ул. Горняков, д. 11</t>
  </si>
  <si>
    <t>ул. Строителей, д. 31</t>
  </si>
  <si>
    <t xml:space="preserve">ул. Строителей, д. 5 </t>
  </si>
  <si>
    <t>ул. Таймырская, д. 22</t>
  </si>
  <si>
    <t>1-447-с</t>
  </si>
  <si>
    <t>ул. Строителей, д. 21</t>
  </si>
  <si>
    <t>район Кайеркан</t>
  </si>
  <si>
    <t xml:space="preserve">ул. Надеждинская, д. 20 </t>
  </si>
  <si>
    <t>1-142</t>
  </si>
  <si>
    <t>ул. Победы, д. 15 (переходящий на 2012г.)</t>
  </si>
  <si>
    <t>ВСЕГО 2011 год:</t>
  </si>
  <si>
    <t>19 зданий</t>
  </si>
  <si>
    <t>2012 год</t>
  </si>
  <si>
    <t>ул. Нансена, д. 54 ( переходящий на 2013г.)</t>
  </si>
  <si>
    <t>ул. Комсомольская, д. 7а ( переходящий на 2013г.)</t>
  </si>
  <si>
    <t>ул. Комсомольская, д. 4 (переходящий на 2013г.)</t>
  </si>
  <si>
    <t>ул. Комсомольская, д. 3 ( переходящий на 2013г.)</t>
  </si>
  <si>
    <t>ул. Бегичева, д. 14 (переходящий на 2013г.)</t>
  </si>
  <si>
    <t>ул. Бегичева, д. 6 (переходящий на 2013г.)</t>
  </si>
  <si>
    <t>ул. Мира, д. 6а (переходящий на 2013г.)</t>
  </si>
  <si>
    <t>111-464</t>
  </si>
  <si>
    <t>ул. Севастопольская, д. 1 (переходящий на 2013г.)</t>
  </si>
  <si>
    <t>ул. Севастопольская, д. 2 (переходящий на 2013г.)</t>
  </si>
  <si>
    <t xml:space="preserve">ул. Талнахская, д. 10 - П </t>
  </si>
  <si>
    <t>пр. Ленинский, д. 47а, корп. 2  (переходящий на 2013г.)</t>
  </si>
  <si>
    <t>пр. Ленинский, д. 25, корп. 2 ( переходящий на 2013г.)</t>
  </si>
  <si>
    <t>ул. Талнахская, д. 39</t>
  </si>
  <si>
    <t>К-69</t>
  </si>
  <si>
    <t>ул. 50 лет Октября, д. 6а</t>
  </si>
  <si>
    <t>ул. Кирова, д. 17 (переходящий на 2013 г.)</t>
  </si>
  <si>
    <t>ул. Лауреатов, д. 35</t>
  </si>
  <si>
    <t>ул. Лауреатов, д. 39</t>
  </si>
  <si>
    <t>ул. Б. Хмельницкого, д. 21 (переходящий на 2013 г.)</t>
  </si>
  <si>
    <t>ул. Б. Хмельницкого, д. 10</t>
  </si>
  <si>
    <t>ул. 50 лет Октября, д. 1 (завершение работ)</t>
  </si>
  <si>
    <t>пр. Ленинский, д. 3 (переходящий на 2013г.)</t>
  </si>
  <si>
    <t>пр. Ленинский, д. 1 (завершение работ)</t>
  </si>
  <si>
    <t>ул. Ленинградская, д. 13, корп. 1 (завершение работ)</t>
  </si>
  <si>
    <t>ул. Ленинградская, д. 13, корп. 2 (завершение работ)</t>
  </si>
  <si>
    <t>ул. Комсомольская, д. 18 ( переходящий на 2013-2014гг.)</t>
  </si>
  <si>
    <t>ул. Бауманская, д. 27</t>
  </si>
  <si>
    <t>ул. Таймырская, д. 30</t>
  </si>
  <si>
    <t>ул. Таймырская, д. 1</t>
  </si>
  <si>
    <t>ул. Победы, д. 15 (переходящий с 2011г. до 2013г.)</t>
  </si>
  <si>
    <t>ул. Строительная, д. 18 (переходящий на 2013г.)</t>
  </si>
  <si>
    <t>111-142</t>
  </si>
  <si>
    <t>ВСЕГО 2012год:</t>
  </si>
  <si>
    <t>13 зданий</t>
  </si>
  <si>
    <t>2013 год</t>
  </si>
  <si>
    <t>ул. Нансена, д. 54 (завершение работ)</t>
  </si>
  <si>
    <t>ул. Нансена, д. 98</t>
  </si>
  <si>
    <t>ул. Комсомольская, д. 4 (переходящий на 2014г.)</t>
  </si>
  <si>
    <t>ул. Бегичева, д. 14 (завершение работ)</t>
  </si>
  <si>
    <t>ул. Ленинградская, д. 4, корп. 1 (завершение работ)</t>
  </si>
  <si>
    <t>ул. Бегичева, д. 6 (завершение работ)</t>
  </si>
  <si>
    <t>ул. Мира, д. 6а (завершение работ)</t>
  </si>
  <si>
    <t>ул. Севастопольская, д. 1 (завершение работ)</t>
  </si>
  <si>
    <t>ул. Севастопольская, д. 2 (завершение работ)</t>
  </si>
  <si>
    <t>пр. Ленинский, д. 47а, корп. 2 (завершение работ)</t>
  </si>
  <si>
    <t>ул. Наб.Урванцева, д. 23, корп. 2  (переходящий с 2011г. на 2014г.)</t>
  </si>
  <si>
    <t>ул. Наб.Урванцева, д. 15</t>
  </si>
  <si>
    <t>ул. Талнахская, д. 61</t>
  </si>
  <si>
    <t>ул. Ленинградская, д. 11, корп. 1</t>
  </si>
  <si>
    <t>ул. Комсомольская, д. 17,  корп. 2</t>
  </si>
  <si>
    <t>ул. Советская, д. 8</t>
  </si>
  <si>
    <t>пр. Ленинский, д. 11, корп. 1</t>
  </si>
  <si>
    <t>ул. Бегичева, д. 8</t>
  </si>
  <si>
    <t xml:space="preserve">ул. Бегичева, д. 12 </t>
  </si>
  <si>
    <t>ул. Ленинградская, д. 10 (переходящий на 2014год)</t>
  </si>
  <si>
    <t>ул. Ленинградская, д. 3, корп.3</t>
  </si>
  <si>
    <t>1-464 М</t>
  </si>
  <si>
    <t>ул. Кирова, д. 38</t>
  </si>
  <si>
    <t>пр. Ленинский, д. 25, корп. 2 (завершение работ)</t>
  </si>
  <si>
    <t>ул. Комсомольская, д. 18 ( переходящий с 2012г. на 2014г.)</t>
  </si>
  <si>
    <t>ул. Комсомольская, д. 3  (завершение работ)</t>
  </si>
  <si>
    <t>пр. Ленинский, д. 3 (завершение работ)</t>
  </si>
  <si>
    <t>ул. Комсомольская, д. 7а (завершение работ)</t>
  </si>
  <si>
    <t>ул. Кирова, д. 17 (переходящий на 2014г)</t>
  </si>
  <si>
    <t>ул. Б.Хмельницкого, д. 21 (переходящий на 2014г)</t>
  </si>
  <si>
    <t>пр. Ленинский, д.43, корпус 1( переходящий на 2014г)</t>
  </si>
  <si>
    <t>ул.Нансена 118</t>
  </si>
  <si>
    <t>ул.Комсомольская,27</t>
  </si>
  <si>
    <t>ул.Талнахская,9</t>
  </si>
  <si>
    <t>ул.Кирова,2</t>
  </si>
  <si>
    <t>ул. Таймырская, д. 26а</t>
  </si>
  <si>
    <t>ул.Новая, д.11</t>
  </si>
  <si>
    <t>ул. Таймырская, д. 28</t>
  </si>
  <si>
    <t>ул. Диксона, д. 5 (переходящий на 2014 г.)</t>
  </si>
  <si>
    <t>ул. Рудная, д.39 к.2</t>
  </si>
  <si>
    <t>ул. Полярная, д. 13</t>
  </si>
  <si>
    <t>ул.Енисейская, д.9</t>
  </si>
  <si>
    <t>84-92н</t>
  </si>
  <si>
    <t>ул. Горняков, д. 3</t>
  </si>
  <si>
    <t>ул.Енисейская, д.5</t>
  </si>
  <si>
    <t>111-84м</t>
  </si>
  <si>
    <t>ул. Космонавтов, д. 31(переходящий на 2014г.)</t>
  </si>
  <si>
    <t>ул.Енисейская, д.3</t>
  </si>
  <si>
    <t>ул.Енисейская, д.6</t>
  </si>
  <si>
    <t>ул. Победы, д. 15 (завершение работ)</t>
  </si>
  <si>
    <t xml:space="preserve">ул. Надеждинская, д. 1 </t>
  </si>
  <si>
    <t>ул. Строительная, д. 18 (завершение работ)</t>
  </si>
  <si>
    <t>ВСЕГО 2013 год:</t>
  </si>
  <si>
    <t>40 зданий</t>
  </si>
  <si>
    <t>2014 год</t>
  </si>
  <si>
    <t>ул.Наб.Урванцева, д. 23  (завершение работ)</t>
  </si>
  <si>
    <r>
      <t xml:space="preserve">ул. Солнечный, д. 5 </t>
    </r>
    <r>
      <rPr>
        <sz val="11"/>
        <color indexed="10"/>
        <rFont val="Times New Roman"/>
        <family val="1"/>
        <charset val="204"/>
      </rPr>
      <t>(переходящий на 2015 г.)</t>
    </r>
  </si>
  <si>
    <r>
      <t xml:space="preserve">ул. Металлургов, д. 1 </t>
    </r>
    <r>
      <rPr>
        <sz val="11"/>
        <color indexed="10"/>
        <rFont val="Times New Roman"/>
        <family val="1"/>
        <charset val="204"/>
      </rPr>
      <t>(переходящий на 2015 г.)</t>
    </r>
  </si>
  <si>
    <t>инд.</t>
  </si>
  <si>
    <t>ул. Орджоникидзе, д. 11 (завершение работ)</t>
  </si>
  <si>
    <t>ул. Талнахская, д. 77</t>
  </si>
  <si>
    <r>
      <t>ул. Ленинградская, д. 23</t>
    </r>
    <r>
      <rPr>
        <sz val="11"/>
        <color indexed="10"/>
        <rFont val="Times New Roman"/>
        <family val="1"/>
        <charset val="204"/>
      </rPr>
      <t xml:space="preserve"> (переходящий на 2015 г.)</t>
    </r>
  </si>
  <si>
    <t>ул. Нансена, д. 76</t>
  </si>
  <si>
    <r>
      <t xml:space="preserve">ул. Орджоникидзе, д. 9 </t>
    </r>
    <r>
      <rPr>
        <sz val="11"/>
        <color indexed="10"/>
        <rFont val="Times New Roman"/>
        <family val="1"/>
        <charset val="204"/>
      </rPr>
      <t>(переходящий на 2016 г.)</t>
    </r>
  </si>
  <si>
    <t>ул. Бегичева, д. 41</t>
  </si>
  <si>
    <r>
      <t>ул. Ломоносова,  д. 5</t>
    </r>
    <r>
      <rPr>
        <sz val="11"/>
        <color indexed="10"/>
        <rFont val="Times New Roman"/>
        <family val="1"/>
        <charset val="204"/>
      </rPr>
      <t xml:space="preserve"> (переходящий на 2016 г.)</t>
    </r>
  </si>
  <si>
    <r>
      <t xml:space="preserve">пр. Ленинский,  д. 24 </t>
    </r>
    <r>
      <rPr>
        <sz val="11"/>
        <color indexed="10"/>
        <rFont val="Times New Roman"/>
        <family val="1"/>
        <charset val="204"/>
      </rPr>
      <t>(переходящий на 2016 г.)</t>
    </r>
  </si>
  <si>
    <t>1-335а</t>
  </si>
  <si>
    <t>ул. Советская, д. 16  , к.2</t>
  </si>
  <si>
    <t>ул. Талнахская, д. 10-П (завершение работ)</t>
  </si>
  <si>
    <r>
      <t>ул. Б.Хмельницкого, д. 21 (</t>
    </r>
    <r>
      <rPr>
        <sz val="11"/>
        <rFont val="Times New Roman"/>
        <family val="1"/>
        <charset val="204"/>
      </rPr>
      <t>завершение работ</t>
    </r>
    <r>
      <rPr>
        <sz val="11"/>
        <color indexed="8"/>
        <rFont val="Times New Roman"/>
        <family val="1"/>
        <charset val="204"/>
      </rPr>
      <t>)</t>
    </r>
  </si>
  <si>
    <r>
      <t>ул. Кирова, д. 17 (</t>
    </r>
    <r>
      <rPr>
        <sz val="11"/>
        <rFont val="Times New Roman"/>
        <family val="1"/>
        <charset val="204"/>
      </rPr>
      <t>завершение работ</t>
    </r>
    <r>
      <rPr>
        <sz val="11"/>
        <color indexed="8"/>
        <rFont val="Times New Roman"/>
        <family val="1"/>
        <charset val="204"/>
      </rPr>
      <t>)</t>
    </r>
  </si>
  <si>
    <r>
      <rPr>
        <sz val="11"/>
        <rFont val="Times New Roman"/>
        <family val="1"/>
        <charset val="204"/>
      </rPr>
      <t xml:space="preserve">ул. Ленинградская, д. 10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(завершение работ)</t>
    </r>
  </si>
  <si>
    <r>
      <t xml:space="preserve">ул. Бегичева, д. 4 </t>
    </r>
    <r>
      <rPr>
        <sz val="11"/>
        <color indexed="10"/>
        <rFont val="Times New Roman"/>
        <family val="1"/>
        <charset val="204"/>
      </rPr>
      <t>(переходящий на 2016 г)</t>
    </r>
  </si>
  <si>
    <r>
      <t xml:space="preserve">ул. Бегичева, д. 34 </t>
    </r>
    <r>
      <rPr>
        <sz val="11"/>
        <color indexed="10"/>
        <rFont val="Times New Roman"/>
        <family val="1"/>
        <charset val="204"/>
      </rPr>
      <t>(переходящий на 2016 г)</t>
    </r>
  </si>
  <si>
    <t>ул. Лауреатов, д. 53</t>
  </si>
  <si>
    <r>
      <t>ул. Талнахская, д.49-1</t>
    </r>
    <r>
      <rPr>
        <sz val="11"/>
        <color indexed="10"/>
        <rFont val="Times New Roman"/>
        <family val="1"/>
        <charset val="204"/>
      </rPr>
      <t xml:space="preserve"> (переходящий на 2016 г.)</t>
    </r>
  </si>
  <si>
    <r>
      <t xml:space="preserve">ул.Талнахская, д.38 </t>
    </r>
    <r>
      <rPr>
        <sz val="11"/>
        <color indexed="10"/>
        <rFont val="Times New Roman"/>
        <family val="1"/>
        <charset val="204"/>
      </rPr>
      <t>(переходящий на 2016г)</t>
    </r>
  </si>
  <si>
    <t>ул. Талнахская, д.45</t>
  </si>
  <si>
    <r>
      <rPr>
        <sz val="11"/>
        <rFont val="Times New Roman"/>
        <family val="1"/>
        <charset val="204"/>
      </rPr>
      <t xml:space="preserve">ул. Комсомольская, д. 18 </t>
    </r>
    <r>
      <rPr>
        <sz val="11"/>
        <color indexed="10"/>
        <rFont val="Times New Roman"/>
        <family val="1"/>
        <charset val="204"/>
      </rPr>
      <t>(переходящий на 2015 г.)</t>
    </r>
  </si>
  <si>
    <t>ул. Комсомольская, д. 22</t>
  </si>
  <si>
    <t>Индв.</t>
  </si>
  <si>
    <t>ул. Комсомольская, д. 4 (завершение работ)</t>
  </si>
  <si>
    <r>
      <t xml:space="preserve">ул. Комсомольская, д.8 </t>
    </r>
    <r>
      <rPr>
        <sz val="11"/>
        <color indexed="10"/>
        <rFont val="Times New Roman"/>
        <family val="1"/>
        <charset val="204"/>
      </rPr>
      <t>(переходящий на 2015 г, 2016г)</t>
    </r>
  </si>
  <si>
    <r>
      <t xml:space="preserve">ул. Комсомольская, д.14  </t>
    </r>
    <r>
      <rPr>
        <sz val="11"/>
        <color indexed="10"/>
        <rFont val="Times New Roman"/>
        <family val="1"/>
        <charset val="204"/>
      </rPr>
      <t>(переходящий на 2016 г.)</t>
    </r>
  </si>
  <si>
    <t>ул. Комсомольская, д. 7</t>
  </si>
  <si>
    <t>пр. Ленинский, д. 43 (завершение работ)</t>
  </si>
  <si>
    <t>ул.Наб.Урванцева, д. 39</t>
  </si>
  <si>
    <t>ул. Талнахская, д. 59, к.1 (переходящий на 2015 г.)</t>
  </si>
  <si>
    <t>ул. Павлова,  д.3</t>
  </si>
  <si>
    <r>
      <t xml:space="preserve">ул.Советская,д.16 к.1 </t>
    </r>
    <r>
      <rPr>
        <sz val="11"/>
        <color indexed="10"/>
        <rFont val="Times New Roman"/>
        <family val="1"/>
        <charset val="204"/>
      </rPr>
      <t>(переходящий на 2016г)</t>
    </r>
  </si>
  <si>
    <r>
      <rPr>
        <sz val="11"/>
        <rFont val="Times New Roman"/>
        <family val="1"/>
        <charset val="204"/>
      </rPr>
      <t>ул. Диксона, д. 5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(завершение работ)</t>
    </r>
  </si>
  <si>
    <r>
      <rPr>
        <sz val="11"/>
        <rFont val="Times New Roman"/>
        <family val="1"/>
        <charset val="204"/>
      </rPr>
      <t>ул. Космонавтов, д. 31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(завершение работ)</t>
    </r>
  </si>
  <si>
    <r>
      <t xml:space="preserve">ул. Диксона, д. 6 </t>
    </r>
    <r>
      <rPr>
        <sz val="11"/>
        <color indexed="10"/>
        <rFont val="Times New Roman"/>
        <family val="1"/>
        <charset val="204"/>
      </rPr>
      <t>(переходящий на 2015 г.)</t>
    </r>
  </si>
  <si>
    <t>ул. Полярная, д. 3</t>
  </si>
  <si>
    <t>ул. Бауманская, д.30  (завершение работ)</t>
  </si>
  <si>
    <t>ул. Энтузиастов, д. 7</t>
  </si>
  <si>
    <t>ул. Рудная, д. 23, к. 2</t>
  </si>
  <si>
    <r>
      <t xml:space="preserve">ул. Енисейская, д. 16 </t>
    </r>
    <r>
      <rPr>
        <sz val="11"/>
        <color indexed="10"/>
        <rFont val="Times New Roman"/>
        <family val="1"/>
        <charset val="204"/>
      </rPr>
      <t>(переходящий на 2015 г.)</t>
    </r>
  </si>
  <si>
    <t>ул. Новая, д. 1</t>
  </si>
  <si>
    <t>ул. Энтузиастов, д. 1А</t>
  </si>
  <si>
    <t>ул, Новая, д. 15</t>
  </si>
  <si>
    <t>ул, Игарская, д. 58</t>
  </si>
  <si>
    <t xml:space="preserve">ул. Бауманская, д.26 </t>
  </si>
  <si>
    <t>ВСЕГО 2014 год:</t>
  </si>
  <si>
    <t>27 зданий</t>
  </si>
  <si>
    <t>2016 год</t>
  </si>
  <si>
    <r>
      <t xml:space="preserve">ул. Орджоникидзе, д.9 </t>
    </r>
    <r>
      <rPr>
        <sz val="11"/>
        <color indexed="10"/>
        <rFont val="Times New Roman"/>
        <family val="1"/>
        <charset val="204"/>
      </rPr>
      <t>(завершение работ)</t>
    </r>
  </si>
  <si>
    <r>
      <t xml:space="preserve">пл.Металлургов, д.1 </t>
    </r>
    <r>
      <rPr>
        <sz val="11"/>
        <color indexed="10"/>
        <rFont val="Times New Roman"/>
        <family val="1"/>
        <charset val="204"/>
      </rPr>
      <t>(завершение работ)</t>
    </r>
  </si>
  <si>
    <r>
      <t xml:space="preserve">ул.Комсомольская, д.8 </t>
    </r>
    <r>
      <rPr>
        <sz val="11"/>
        <color indexed="10"/>
        <rFont val="Times New Roman"/>
        <family val="1"/>
        <charset val="204"/>
      </rPr>
      <t>(завершение работ )</t>
    </r>
  </si>
  <si>
    <r>
      <t xml:space="preserve">ул.Комсомольская, д.14 </t>
    </r>
    <r>
      <rPr>
        <sz val="11"/>
        <color indexed="10"/>
        <rFont val="Times New Roman"/>
        <family val="1"/>
        <charset val="204"/>
      </rPr>
      <t>(з</t>
    </r>
    <r>
      <rPr>
        <sz val="11"/>
        <color indexed="10"/>
        <rFont val="Times New Roman"/>
        <family val="1"/>
        <charset val="204"/>
      </rPr>
      <t>авершение работ</t>
    </r>
    <r>
      <rPr>
        <sz val="11"/>
        <rFont val="Times New Roman"/>
        <family val="1"/>
        <charset val="204"/>
      </rPr>
      <t>)</t>
    </r>
  </si>
  <si>
    <t>ул.Бегичева, д.4 (переходящий на 2017 год)</t>
  </si>
  <si>
    <r>
      <t xml:space="preserve">ул.Талнахская, д.49 корп.1 </t>
    </r>
    <r>
      <rPr>
        <sz val="11"/>
        <color indexed="10"/>
        <rFont val="Times New Roman"/>
        <family val="1"/>
        <charset val="204"/>
      </rPr>
      <t>(завершение работ)</t>
    </r>
  </si>
  <si>
    <r>
      <t xml:space="preserve">ул.Талнахская, д.38 </t>
    </r>
    <r>
      <rPr>
        <sz val="11"/>
        <color indexed="10"/>
        <rFont val="Times New Roman"/>
        <family val="1"/>
        <charset val="204"/>
      </rPr>
      <t>(завершение работ)</t>
    </r>
  </si>
  <si>
    <r>
      <t>ул. Советская, д. 16  корп.1(</t>
    </r>
    <r>
      <rPr>
        <sz val="11"/>
        <color indexed="10"/>
        <rFont val="Times New Roman"/>
        <family val="1"/>
        <charset val="204"/>
      </rPr>
      <t>завершение работ</t>
    </r>
    <r>
      <rPr>
        <sz val="11"/>
        <rFont val="Times New Roman"/>
        <family val="1"/>
        <charset val="204"/>
      </rPr>
      <t>)</t>
    </r>
  </si>
  <si>
    <t>индивид.</t>
  </si>
  <si>
    <t>пр.Солнечный, д.13 (переходящий на 2017 год)</t>
  </si>
  <si>
    <t>пр.Молодежный, д.27 корп.1 (переходящий на 2017 год)</t>
  </si>
  <si>
    <t>1-335</t>
  </si>
  <si>
    <t>ул.Орджоникидзе, д.18 корп.1. (переходящий на 2017 г.)</t>
  </si>
  <si>
    <r>
      <t xml:space="preserve">ул.Бегичева, д.19   </t>
    </r>
    <r>
      <rPr>
        <sz val="11"/>
        <color indexed="10"/>
        <rFont val="Times New Roman"/>
        <family val="1"/>
        <charset val="204"/>
      </rPr>
      <t>(завершение работ)</t>
    </r>
  </si>
  <si>
    <t>1-336</t>
  </si>
  <si>
    <r>
      <t xml:space="preserve">ул.Металлургов, д.27 </t>
    </r>
    <r>
      <rPr>
        <sz val="11"/>
        <color indexed="10"/>
        <rFont val="Times New Roman"/>
        <family val="1"/>
        <charset val="204"/>
      </rPr>
      <t>(завершение работ)</t>
    </r>
  </si>
  <si>
    <r>
      <t>ул. Бегичева д.15</t>
    </r>
    <r>
      <rPr>
        <sz val="11"/>
        <color indexed="10"/>
        <rFont val="Times New Roman"/>
        <family val="1"/>
        <charset val="204"/>
      </rPr>
      <t xml:space="preserve"> (переходящий на 2017 г.)</t>
    </r>
  </si>
  <si>
    <r>
      <t xml:space="preserve">ул.Завенягина, д.4 корп.1 </t>
    </r>
    <r>
      <rPr>
        <sz val="11"/>
        <color indexed="10"/>
        <rFont val="Times New Roman"/>
        <family val="1"/>
        <charset val="204"/>
      </rPr>
      <t>(переходящий на 2017 г.)</t>
    </r>
  </si>
  <si>
    <r>
      <t xml:space="preserve">пр.Ленинский, д.27 корп.2 </t>
    </r>
    <r>
      <rPr>
        <sz val="11"/>
        <color indexed="10"/>
        <rFont val="Times New Roman"/>
        <family val="1"/>
        <charset val="204"/>
      </rPr>
      <t>(переходящий на 2017 г.)</t>
    </r>
  </si>
  <si>
    <r>
      <t>пр.Ленинский, д.19 корп.2</t>
    </r>
    <r>
      <rPr>
        <sz val="11"/>
        <color indexed="10"/>
        <rFont val="Times New Roman"/>
        <family val="1"/>
        <charset val="204"/>
      </rPr>
      <t xml:space="preserve"> (переходящий на 2017 г.)</t>
    </r>
  </si>
  <si>
    <r>
      <t xml:space="preserve">пр.Ленинский, д.37 корп.1 </t>
    </r>
    <r>
      <rPr>
        <sz val="11"/>
        <color indexed="10"/>
        <rFont val="Times New Roman"/>
        <family val="1"/>
        <charset val="204"/>
      </rPr>
      <t>( переходящий на 2017 г.)</t>
    </r>
  </si>
  <si>
    <r>
      <t xml:space="preserve">пр.Ленинский, д.29 корп.2 </t>
    </r>
    <r>
      <rPr>
        <sz val="11"/>
        <color indexed="10"/>
        <rFont val="Times New Roman"/>
        <family val="1"/>
        <charset val="204"/>
      </rPr>
      <t>( переходящий на 2017 г.)</t>
    </r>
  </si>
  <si>
    <r>
      <t xml:space="preserve">ул.Мира, д.2 </t>
    </r>
    <r>
      <rPr>
        <sz val="11"/>
        <color indexed="10"/>
        <rFont val="Times New Roman"/>
        <family val="1"/>
        <charset val="204"/>
      </rPr>
      <t>( переходящий на 2017 г.)</t>
    </r>
  </si>
  <si>
    <r>
      <t xml:space="preserve">ул.Талнахская, д.66 </t>
    </r>
    <r>
      <rPr>
        <sz val="11"/>
        <color indexed="10"/>
        <rFont val="Times New Roman"/>
        <family val="1"/>
        <charset val="204"/>
      </rPr>
      <t>( переходящий на 2017 г.)</t>
    </r>
  </si>
  <si>
    <t>ул.Талнахская, д.68</t>
  </si>
  <si>
    <r>
      <t xml:space="preserve">ул. Завенягина,  д.6 корп.1 </t>
    </r>
    <r>
      <rPr>
        <sz val="11"/>
        <color indexed="10"/>
        <rFont val="Times New Roman"/>
        <family val="1"/>
        <charset val="204"/>
      </rPr>
      <t>( переходящий на 2017 г.)</t>
    </r>
  </si>
  <si>
    <r>
      <t xml:space="preserve">ул. Завенягина, д. 6 корп.3 </t>
    </r>
    <r>
      <rPr>
        <sz val="11"/>
        <color indexed="10"/>
        <rFont val="Times New Roman"/>
        <family val="1"/>
        <charset val="204"/>
      </rPr>
      <t>( переходящий на 2017 г.)</t>
    </r>
  </si>
  <si>
    <r>
      <t xml:space="preserve">ул.Бегичева, д.39 </t>
    </r>
    <r>
      <rPr>
        <sz val="11"/>
        <color indexed="10"/>
        <rFont val="Times New Roman"/>
        <family val="1"/>
        <charset val="204"/>
      </rPr>
      <t>( переходящий на 2017 г.)</t>
    </r>
  </si>
  <si>
    <r>
      <t>пр.Молодежный, д.23 б (</t>
    </r>
    <r>
      <rPr>
        <sz val="11"/>
        <color indexed="10"/>
        <rFont val="Times New Roman"/>
        <family val="1"/>
        <charset val="204"/>
      </rPr>
      <t>переходящий на 2017 г.)</t>
    </r>
  </si>
  <si>
    <t>ул.Завенягина, д.7 корп.1</t>
  </si>
  <si>
    <r>
      <t xml:space="preserve">ул.Дзержинского, д.3 корп.1 </t>
    </r>
    <r>
      <rPr>
        <sz val="11"/>
        <color indexed="10"/>
        <rFont val="Times New Roman"/>
        <family val="1"/>
        <charset val="204"/>
      </rPr>
      <t>(переходящий на 2017 г.)</t>
    </r>
  </si>
  <si>
    <t>ИТОГО Центральный район</t>
  </si>
  <si>
    <t>Район Кайеркан</t>
  </si>
  <si>
    <t>ул.Первомайская, д. 38</t>
  </si>
  <si>
    <t>ул.Строительная, д.5 корп.1</t>
  </si>
  <si>
    <t>ул.Строительная, д.5 корп.2</t>
  </si>
  <si>
    <t>ИТОГО район Кайеркан</t>
  </si>
  <si>
    <t>Район Талнах</t>
  </si>
  <si>
    <t>ул.Таймырская, д. 32</t>
  </si>
  <si>
    <r>
      <t>ул.Бауманская, д.14 (</t>
    </r>
    <r>
      <rPr>
        <sz val="11"/>
        <color indexed="10"/>
        <rFont val="Times New Roman"/>
        <family val="1"/>
        <charset val="204"/>
      </rPr>
      <t xml:space="preserve"> переходящий на 2017 г.</t>
    </r>
    <r>
      <rPr>
        <sz val="11"/>
        <rFont val="Times New Roman"/>
        <family val="1"/>
        <charset val="204"/>
      </rPr>
      <t>)</t>
    </r>
  </si>
  <si>
    <r>
      <t>ул. Космонавтов, д.17 (</t>
    </r>
    <r>
      <rPr>
        <sz val="11"/>
        <color indexed="10"/>
        <rFont val="Times New Roman"/>
        <family val="1"/>
        <charset val="204"/>
      </rPr>
      <t>переходящий на 2017 г.)</t>
    </r>
  </si>
  <si>
    <t>ул. Космонавтов, д.45</t>
  </si>
  <si>
    <t>ул. Федоровского, д.6 корп.1</t>
  </si>
  <si>
    <t>111-84 м</t>
  </si>
  <si>
    <t>ул. Кравца, д.22</t>
  </si>
  <si>
    <r>
      <t xml:space="preserve">ул. Бауманская, д.26 </t>
    </r>
    <r>
      <rPr>
        <sz val="11"/>
        <color indexed="10"/>
        <rFont val="Times New Roman"/>
        <family val="1"/>
        <charset val="204"/>
      </rPr>
      <t xml:space="preserve"> (переходящий на 2017 г.)</t>
    </r>
  </si>
  <si>
    <r>
      <t xml:space="preserve">ул. Бауманская, д.28 </t>
    </r>
    <r>
      <rPr>
        <sz val="11"/>
        <color indexed="10"/>
        <rFont val="Times New Roman"/>
        <family val="1"/>
        <charset val="204"/>
      </rPr>
      <t>(переходящий на 2017 год)</t>
    </r>
  </si>
  <si>
    <t xml:space="preserve">ул. Бауманская, д.32 </t>
  </si>
  <si>
    <t>ул.Таймырская, д.7</t>
  </si>
  <si>
    <t>ул.Космонавтов, д.47</t>
  </si>
  <si>
    <r>
      <t xml:space="preserve">ул.Маслова, д.3  </t>
    </r>
    <r>
      <rPr>
        <sz val="11"/>
        <color indexed="10"/>
        <rFont val="Times New Roman"/>
        <family val="1"/>
        <charset val="204"/>
      </rPr>
      <t>(переходящий на 2017 г.)</t>
    </r>
  </si>
  <si>
    <r>
      <t xml:space="preserve">ул.Енисейская, д.15 </t>
    </r>
    <r>
      <rPr>
        <sz val="11"/>
        <color indexed="10"/>
        <rFont val="Times New Roman"/>
        <family val="1"/>
        <charset val="204"/>
      </rPr>
      <t>(переходящий на 2017 год)</t>
    </r>
  </si>
  <si>
    <t>84м</t>
  </si>
  <si>
    <r>
      <t xml:space="preserve">ул.Новая, д.10 </t>
    </r>
    <r>
      <rPr>
        <sz val="11"/>
        <color indexed="10"/>
        <rFont val="Times New Roman"/>
        <family val="1"/>
        <charset val="204"/>
      </rPr>
      <t>(переходящий на 2017 год)</t>
    </r>
  </si>
  <si>
    <r>
      <t xml:space="preserve">ул.Новая, д.12 </t>
    </r>
    <r>
      <rPr>
        <sz val="11"/>
        <color indexed="10"/>
        <rFont val="Times New Roman"/>
        <family val="1"/>
        <charset val="204"/>
      </rPr>
      <t>(переходящий на 2017 год)</t>
    </r>
  </si>
  <si>
    <t>ул.Пождепо, д.1</t>
  </si>
  <si>
    <t>ИТОГО район Талнах</t>
  </si>
  <si>
    <t>ВСЕГО 2016г.:</t>
  </si>
  <si>
    <t>22 здания</t>
  </si>
  <si>
    <t>2017 год</t>
  </si>
  <si>
    <t xml:space="preserve">ул. Бегичева,15 </t>
  </si>
  <si>
    <t xml:space="preserve">ул. Бегичева, 39  </t>
  </si>
  <si>
    <t xml:space="preserve">ул. Солнечный, 13 </t>
  </si>
  <si>
    <t xml:space="preserve">пр. Молодежный, 23б </t>
  </si>
  <si>
    <t xml:space="preserve">пр. Молодежный, 27-1 </t>
  </si>
  <si>
    <t xml:space="preserve">пр. Молодежный, 27-2 </t>
  </si>
  <si>
    <t xml:space="preserve">ул. Бегичева, 4 </t>
  </si>
  <si>
    <t>ул. Комсомольская,45а(переходящий на 2018)</t>
  </si>
  <si>
    <t>ул. Комсомольская,45б(переходящий на 2018)</t>
  </si>
  <si>
    <t>ул. Бегичева,21(переходящий на 2018)</t>
  </si>
  <si>
    <t>ул. Бегичева,23(переходящий на 2018)</t>
  </si>
  <si>
    <t>ул. Анисимова,5</t>
  </si>
  <si>
    <t>пр. Ленинский, 24 к.1</t>
  </si>
  <si>
    <r>
      <t>пр. Ленинский, 24 к.2</t>
    </r>
    <r>
      <rPr>
        <sz val="13"/>
        <color indexed="10"/>
        <rFont val="Times New Roman"/>
        <family val="1"/>
        <charset val="204"/>
      </rPr>
      <t xml:space="preserve"> </t>
    </r>
  </si>
  <si>
    <t>пр. Ленинградская,14</t>
  </si>
  <si>
    <t>ул. Лауреатов,33</t>
  </si>
  <si>
    <t>ул. Московская,8</t>
  </si>
  <si>
    <t>к-69-5</t>
  </si>
  <si>
    <t>ул. Талнахская,25</t>
  </si>
  <si>
    <t>ул. Талнахская,59 к.2</t>
  </si>
  <si>
    <t xml:space="preserve">ул. Ленинградская, 12а </t>
  </si>
  <si>
    <t>ул. Комсомольская,19</t>
  </si>
  <si>
    <t>ул. Набережная Урванцева,45 -1,2,3к. (переходящий на 2018)</t>
  </si>
  <si>
    <t>ул. Талнахская,67</t>
  </si>
  <si>
    <t>ул. Орджоникидзе,10-3к.(переходящий на 2018)</t>
  </si>
  <si>
    <r>
      <t>ул. Орджоникидзе, 18-1к.</t>
    </r>
    <r>
      <rPr>
        <sz val="13"/>
        <color indexed="10"/>
        <rFont val="Times New Roman"/>
        <family val="1"/>
        <charset val="204"/>
      </rPr>
      <t xml:space="preserve"> </t>
    </r>
  </si>
  <si>
    <t xml:space="preserve">ул. Завенягина 4-1  </t>
  </si>
  <si>
    <t xml:space="preserve">ул. Ленинский, 27-2 </t>
  </si>
  <si>
    <t xml:space="preserve">пр. Ленинский, 19-2 </t>
  </si>
  <si>
    <t xml:space="preserve">пр. Ленинский, 37-1 </t>
  </si>
  <si>
    <t xml:space="preserve">пр. Ленинский, 29-2 </t>
  </si>
  <si>
    <r>
      <t xml:space="preserve">ул. Мира 2 </t>
    </r>
    <r>
      <rPr>
        <sz val="13"/>
        <color indexed="10"/>
        <rFont val="Times New Roman"/>
        <family val="1"/>
        <charset val="204"/>
      </rPr>
      <t xml:space="preserve"> </t>
    </r>
  </si>
  <si>
    <t>ул. Талнахская,69 (переходящий на 2018)</t>
  </si>
  <si>
    <t xml:space="preserve">ул. Завенягина 6-1  </t>
  </si>
  <si>
    <t xml:space="preserve">ул. Завенягина 6-3 </t>
  </si>
  <si>
    <t>ул. Маслова,6</t>
  </si>
  <si>
    <t>ул. Космонавтов,15</t>
  </si>
  <si>
    <t xml:space="preserve">ул. Бауманская, д.26  ( переходящий на 2018) </t>
  </si>
  <si>
    <r>
      <t xml:space="preserve">ул. Бауманская, д.28 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 переходящий на 2018 )</t>
    </r>
  </si>
  <si>
    <t xml:space="preserve">ул. Игарская,54 </t>
  </si>
  <si>
    <t>ул. Таймырская,3 (переходящий на 2018)</t>
  </si>
  <si>
    <t>ул. Полярная,11 (переходящий на 2018)</t>
  </si>
  <si>
    <t>ул. Таймырская,22</t>
  </si>
  <si>
    <t>ул. Федоровского,17</t>
  </si>
  <si>
    <t>ул. Космонавтов, 41</t>
  </si>
  <si>
    <t>ул. Космонавтов, 31</t>
  </si>
  <si>
    <t>ул. Первопроходцев,13</t>
  </si>
  <si>
    <t>ул. Рудная,13</t>
  </si>
  <si>
    <t>ул. Рудная,25</t>
  </si>
  <si>
    <r>
      <t>ул. Енисейская 15</t>
    </r>
    <r>
      <rPr>
        <sz val="13"/>
        <color indexed="10"/>
        <rFont val="Times New Roman"/>
        <family val="1"/>
        <charset val="204"/>
      </rPr>
      <t xml:space="preserve"> </t>
    </r>
  </si>
  <si>
    <t xml:space="preserve">ул. Новая 10 </t>
  </si>
  <si>
    <t xml:space="preserve">ул. Новая 12 </t>
  </si>
  <si>
    <t>Резерв</t>
  </si>
  <si>
    <t>ВСЕГО 2017 год:</t>
  </si>
  <si>
    <t>41 здание</t>
  </si>
  <si>
    <t>2018 год</t>
  </si>
  <si>
    <t>ул. Бегичева,13</t>
  </si>
  <si>
    <t>ул. Бегичева,43</t>
  </si>
  <si>
    <t>ул. Солнечный, 1</t>
  </si>
  <si>
    <t>ул. Красноярская,д.5</t>
  </si>
  <si>
    <t>ул. Котульского,2</t>
  </si>
  <si>
    <t>ул. Котульского,13</t>
  </si>
  <si>
    <t xml:space="preserve">ул. Комсомольская,45А </t>
  </si>
  <si>
    <t xml:space="preserve">ул. Комсомольская,45Б </t>
  </si>
  <si>
    <t>ул. Бегичева,21</t>
  </si>
  <si>
    <t>ул. Бегичева,23</t>
  </si>
  <si>
    <t>сталинка</t>
  </si>
  <si>
    <t>К-69-5</t>
  </si>
  <si>
    <t xml:space="preserve">ул. Набережная Урванцева,45 -1,2,3к. </t>
  </si>
  <si>
    <t>ул. Орджоникидзе,10-3к.</t>
  </si>
  <si>
    <t>1-447-М</t>
  </si>
  <si>
    <t xml:space="preserve">ул. Талнахская,69 </t>
  </si>
  <si>
    <t>ул. Дзержинского 3-1</t>
  </si>
  <si>
    <t>ул.Норильская,26</t>
  </si>
  <si>
    <t xml:space="preserve">ул. Бауманская, д.28 </t>
  </si>
  <si>
    <t>ул. Космонавтов,12</t>
  </si>
  <si>
    <t>ул. Енисейская,28а</t>
  </si>
  <si>
    <t>ул. Енисейская, 12</t>
  </si>
  <si>
    <t xml:space="preserve">ул. Первопроходцев, 10 </t>
  </si>
  <si>
    <t>ул. Первопроходцев, 12</t>
  </si>
  <si>
    <t>ВСЕГО 2018 год:</t>
  </si>
  <si>
    <t>ВСЕГО 2019 год:</t>
  </si>
  <si>
    <t>70 зданий</t>
  </si>
  <si>
    <t>ВСЕГО 2020 год:</t>
  </si>
  <si>
    <t>103 здания</t>
  </si>
  <si>
    <t>к постановлению Администрации города Норильска</t>
  </si>
  <si>
    <t>Погашение кредиторской задолженности 2017 года</t>
  </si>
  <si>
    <r>
      <t xml:space="preserve">ВСЕГО сохранение устойчивости зданий жилищного фонда на 2017-2020 годы -  </t>
    </r>
    <r>
      <rPr>
        <b/>
        <sz val="14"/>
        <color indexed="10"/>
        <rFont val="Times New Roman"/>
        <family val="1"/>
        <charset val="204"/>
      </rPr>
      <t>284 здания</t>
    </r>
  </si>
  <si>
    <t>ул. Орджоникидзе,19 (переходящий на 2018 год)</t>
  </si>
  <si>
    <t>ул. Ленинский, 46 (переходящий на 2018 год)</t>
  </si>
  <si>
    <t>ул. Диксона,4 (переходящий на 2018 год)</t>
  </si>
  <si>
    <t xml:space="preserve">ул. Талнахская,66  </t>
  </si>
  <si>
    <t>1. Капитальный ремонт</t>
  </si>
  <si>
    <t>пр.Ленинский,40-1к.</t>
  </si>
  <si>
    <t>ул. Талнахская,30</t>
  </si>
  <si>
    <t>ул. Павлова, 3</t>
  </si>
  <si>
    <t>ул. 50 лет Октября,  6 А</t>
  </si>
  <si>
    <t>ул. Мира,1 - 4 к.</t>
  </si>
  <si>
    <t>ул. 50 лет Октября,  8</t>
  </si>
  <si>
    <r>
      <t>ул. Комсомольская,30 (</t>
    </r>
    <r>
      <rPr>
        <sz val="13"/>
        <color theme="0"/>
        <rFont val="Times New Roman"/>
        <family val="1"/>
        <charset val="204"/>
      </rPr>
      <t>переходящий на  2019)</t>
    </r>
  </si>
  <si>
    <r>
      <t>ул. Орджоникидзе, 10-4к. 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</si>
  <si>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 Комсомольская,44 к.1(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</si>
  <si>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 Комсомольская,44 к.2(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</si>
  <si>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 Комсомольская,52 к.1(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</si>
  <si>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ул.Орджоникидзе,14(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</si>
  <si>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 Орджоникидзе,4(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</si>
  <si>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ул.Лениградская,3к.6(</t>
    </r>
    <r>
      <rPr>
        <sz val="13"/>
        <color theme="0"/>
        <rFont val="Times New Roman"/>
        <family val="1"/>
        <charset val="204"/>
      </rPr>
      <t>переходящий на 2019)</t>
    </r>
  </si>
  <si>
    <r>
      <t>ул. Михайличенко,8а</t>
    </r>
    <r>
      <rPr>
        <sz val="13"/>
        <color theme="0"/>
        <rFont val="Times New Roman"/>
        <family val="1"/>
        <charset val="204"/>
      </rPr>
      <t>(переходящий на 2019)</t>
    </r>
  </si>
  <si>
    <t>ул. Бегичева,17</t>
  </si>
  <si>
    <t xml:space="preserve">ул. Солнечный, 3 </t>
  </si>
  <si>
    <t>1-464-м</t>
  </si>
  <si>
    <r>
      <t>ул. Котульского,3 (</t>
    </r>
    <r>
      <rPr>
        <sz val="13"/>
        <color theme="0"/>
        <rFont val="Times New Roman"/>
        <family val="1"/>
        <charset val="204"/>
      </rPr>
      <t>переходящий на 2019)</t>
    </r>
  </si>
  <si>
    <t>ул. Металлургов, 17 (</t>
  </si>
  <si>
    <t>ул. Нансена, 8 (</t>
  </si>
  <si>
    <t>ул. Нансена, 24(</t>
  </si>
  <si>
    <r>
      <t>ул. Комсомольская,41Б (</t>
    </r>
    <r>
      <rPr>
        <sz val="13"/>
        <color theme="0"/>
        <rFont val="Times New Roman"/>
        <family val="1"/>
        <charset val="204"/>
      </rPr>
      <t>переходящий  на 2019)</t>
    </r>
  </si>
  <si>
    <t>ул.Б.Хмельницкого,19</t>
  </si>
  <si>
    <t>ул.Б.Хмельницкого,21</t>
  </si>
  <si>
    <t>ул.Б.Хмельницкого,25</t>
  </si>
  <si>
    <t>ул.Мира,8а</t>
  </si>
  <si>
    <t>ул.Московская,14</t>
  </si>
  <si>
    <t>ул.Ленинградская,4-2к.</t>
  </si>
  <si>
    <t>ул.Кирова,29</t>
  </si>
  <si>
    <t>ВСЕГО  Центральный район</t>
  </si>
  <si>
    <r>
      <t>ул. Комсомольская,49В (</t>
    </r>
    <r>
      <rPr>
        <sz val="13"/>
        <color theme="0"/>
        <rFont val="Times New Roman"/>
        <family val="1"/>
        <charset val="204"/>
      </rPr>
      <t>(переходящий на 2019 )</t>
    </r>
  </si>
  <si>
    <t>ВСЕГО район Кайеркан</t>
  </si>
  <si>
    <t>ул.Надеждинская,д.2в к.2</t>
  </si>
  <si>
    <t>ул.Надеждинская,д.2б</t>
  </si>
  <si>
    <t>ул.Дудинская,11</t>
  </si>
  <si>
    <t>ул.Федоровского,1</t>
  </si>
  <si>
    <t>ул. Космонавтов,41</t>
  </si>
  <si>
    <t>ул.Строителей,11А</t>
  </si>
  <si>
    <t>ул.Строителей,37</t>
  </si>
  <si>
    <t>ул.Бауманская,6</t>
  </si>
  <si>
    <t>ул.Игарская,42-1к.</t>
  </si>
  <si>
    <t>ул.Игарская,42-2к.</t>
  </si>
  <si>
    <t>ул.Горняков,15</t>
  </si>
  <si>
    <t>ул. Космонавтов,19</t>
  </si>
  <si>
    <t>ул.Космонавтов,16</t>
  </si>
  <si>
    <t>ул.Космонавтов,4</t>
  </si>
  <si>
    <t>ул.Дудинская,1-2к.</t>
  </si>
  <si>
    <t>ул.Строителей,29</t>
  </si>
  <si>
    <t>ул. Енисейская,22 (переходящий на 2019 год)</t>
  </si>
  <si>
    <t>ул. Бауманская, д.30</t>
  </si>
  <si>
    <t>ВСЕГО район Талнах</t>
  </si>
  <si>
    <t>ул. Полярная,11 (переходящий на 2019)</t>
  </si>
  <si>
    <t>Приложение № 3</t>
  </si>
  <si>
    <t>от от 01.06.2018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</si>
</sst>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  <numFmt numFmtId="167" formatCode="_-* #,##0.00000_р_._-;\-* #,##0.00000_р_._-;_-* &quot;-&quot;?_р_._-;_-@_-"/>
    <numFmt numFmtId="168" formatCode="_-* #,##0.00000_р_._-;\-* #,##0.00000_р_._-;_-* &quot;-&quot;?????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6"/>
      <color indexed="56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5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u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/>
    <xf numFmtId="43" fontId="9" fillId="0" borderId="0" applyFont="0" applyFill="0" applyBorder="0" applyAlignment="0" applyProtection="0"/>
    <xf numFmtId="0" fontId="13" fillId="0" borderId="0"/>
    <xf numFmtId="0" fontId="9" fillId="0" borderId="0"/>
    <xf numFmtId="0" fontId="25" fillId="0" borderId="0"/>
    <xf numFmtId="0" fontId="25" fillId="0" borderId="0"/>
  </cellStyleXfs>
  <cellXfs count="2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/>
    </xf>
    <xf numFmtId="164" fontId="10" fillId="0" borderId="12" xfId="2" applyNumberFormat="1" applyFont="1" applyFill="1" applyBorder="1" applyAlignment="1">
      <alignment horizontal="center" vertical="center"/>
    </xf>
    <xf numFmtId="0" fontId="14" fillId="0" borderId="10" xfId="3" applyFont="1" applyFill="1" applyBorder="1" applyAlignment="1">
      <alignment horizontal="center" vertical="center"/>
    </xf>
    <xf numFmtId="0" fontId="14" fillId="0" borderId="15" xfId="3" applyFont="1" applyFill="1" applyBorder="1" applyAlignment="1">
      <alignment horizontal="left" vertical="center"/>
    </xf>
    <xf numFmtId="0" fontId="14" fillId="0" borderId="15" xfId="3" applyFont="1" applyFill="1" applyBorder="1" applyAlignment="1">
      <alignment horizontal="center" vertical="center"/>
    </xf>
    <xf numFmtId="165" fontId="14" fillId="0" borderId="15" xfId="1" applyNumberFormat="1" applyFont="1" applyFill="1" applyBorder="1" applyAlignment="1">
      <alignment horizontal="right" vertical="center"/>
    </xf>
    <xf numFmtId="164" fontId="15" fillId="0" borderId="16" xfId="2" applyNumberFormat="1" applyFont="1" applyFill="1" applyBorder="1" applyAlignment="1">
      <alignment vertical="center"/>
    </xf>
    <xf numFmtId="0" fontId="14" fillId="0" borderId="15" xfId="0" applyFont="1" applyFill="1" applyBorder="1" applyAlignment="1">
      <alignment horizontal="left" vertical="center" wrapText="1"/>
    </xf>
    <xf numFmtId="0" fontId="15" fillId="0" borderId="15" xfId="3" applyFont="1" applyFill="1" applyBorder="1" applyAlignment="1">
      <alignment horizontal="left" vertical="center"/>
    </xf>
    <xf numFmtId="0" fontId="16" fillId="0" borderId="15" xfId="3" applyFont="1" applyFill="1" applyBorder="1" applyAlignment="1">
      <alignment horizontal="left" vertical="center"/>
    </xf>
    <xf numFmtId="0" fontId="16" fillId="0" borderId="15" xfId="3" applyFont="1" applyFill="1" applyBorder="1" applyAlignment="1">
      <alignment horizontal="center" vertical="center"/>
    </xf>
    <xf numFmtId="165" fontId="15" fillId="0" borderId="15" xfId="2" applyNumberFormat="1" applyFont="1" applyFill="1" applyBorder="1" applyAlignment="1">
      <alignment horizontal="right" vertical="center"/>
    </xf>
    <xf numFmtId="164" fontId="15" fillId="0" borderId="16" xfId="3" applyNumberFormat="1" applyFont="1" applyFill="1" applyBorder="1" applyAlignment="1">
      <alignment horizontal="left" vertical="center"/>
    </xf>
    <xf numFmtId="0" fontId="14" fillId="0" borderId="15" xfId="3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righ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164" fontId="15" fillId="0" borderId="16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15" fillId="0" borderId="15" xfId="3" applyFont="1" applyFill="1" applyBorder="1" applyAlignment="1">
      <alignment horizontal="center" vertical="center"/>
    </xf>
    <xf numFmtId="165" fontId="15" fillId="0" borderId="15" xfId="3" applyNumberFormat="1" applyFont="1" applyFill="1" applyBorder="1" applyAlignment="1">
      <alignment horizontal="right" vertical="center"/>
    </xf>
    <xf numFmtId="165" fontId="14" fillId="0" borderId="15" xfId="2" applyNumberFormat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vertical="center"/>
    </xf>
    <xf numFmtId="165" fontId="15" fillId="0" borderId="15" xfId="0" applyNumberFormat="1" applyFont="1" applyFill="1" applyBorder="1" applyAlignment="1">
      <alignment horizontal="right" vertical="center"/>
    </xf>
    <xf numFmtId="164" fontId="15" fillId="0" borderId="16" xfId="2" applyNumberFormat="1" applyFont="1" applyFill="1" applyBorder="1" applyAlignment="1">
      <alignment horizontal="center" vertical="center" wrapText="1"/>
    </xf>
    <xf numFmtId="164" fontId="17" fillId="0" borderId="16" xfId="2" applyNumberFormat="1" applyFont="1" applyFill="1" applyBorder="1" applyAlignment="1">
      <alignment vertical="center"/>
    </xf>
    <xf numFmtId="164" fontId="15" fillId="0" borderId="16" xfId="2" applyNumberFormat="1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vertical="center" wrapText="1"/>
    </xf>
    <xf numFmtId="165" fontId="15" fillId="0" borderId="15" xfId="2" applyNumberFormat="1" applyFont="1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 wrapText="1"/>
    </xf>
    <xf numFmtId="165" fontId="19" fillId="0" borderId="10" xfId="0" applyNumberFormat="1" applyFont="1" applyBorder="1"/>
    <xf numFmtId="0" fontId="6" fillId="0" borderId="15" xfId="3" applyFont="1" applyFill="1" applyBorder="1" applyAlignment="1">
      <alignment horizontal="center" vertical="center"/>
    </xf>
    <xf numFmtId="164" fontId="15" fillId="0" borderId="16" xfId="4" applyNumberFormat="1" applyFont="1" applyFill="1" applyBorder="1" applyAlignment="1">
      <alignment vertical="center"/>
    </xf>
    <xf numFmtId="165" fontId="19" fillId="2" borderId="10" xfId="0" applyNumberFormat="1" applyFont="1" applyFill="1" applyBorder="1"/>
    <xf numFmtId="0" fontId="14" fillId="2" borderId="15" xfId="3" applyFont="1" applyFill="1" applyBorder="1" applyAlignment="1">
      <alignment horizontal="left" vertical="center"/>
    </xf>
    <xf numFmtId="0" fontId="6" fillId="2" borderId="11" xfId="3" applyFont="1" applyFill="1" applyBorder="1" applyAlignment="1">
      <alignment horizontal="center" vertical="center"/>
    </xf>
    <xf numFmtId="0" fontId="6" fillId="2" borderId="15" xfId="3" applyFont="1" applyFill="1" applyBorder="1" applyAlignment="1">
      <alignment horizontal="center" vertical="center"/>
    </xf>
    <xf numFmtId="0" fontId="14" fillId="2" borderId="15" xfId="3" applyFont="1" applyFill="1" applyBorder="1" applyAlignment="1">
      <alignment horizontal="center" vertical="center"/>
    </xf>
    <xf numFmtId="164" fontId="15" fillId="2" borderId="16" xfId="4" applyNumberFormat="1" applyFont="1" applyFill="1" applyBorder="1" applyAlignment="1">
      <alignment vertical="center"/>
    </xf>
    <xf numFmtId="0" fontId="14" fillId="2" borderId="15" xfId="5" applyFont="1" applyFill="1" applyBorder="1" applyAlignment="1">
      <alignment horizontal="left" vertical="center" wrapText="1"/>
    </xf>
    <xf numFmtId="0" fontId="6" fillId="2" borderId="19" xfId="5" applyFont="1" applyFill="1" applyBorder="1" applyAlignment="1">
      <alignment horizontal="center" vertical="center" wrapText="1"/>
    </xf>
    <xf numFmtId="0" fontId="14" fillId="2" borderId="15" xfId="5" applyFont="1" applyFill="1" applyBorder="1" applyAlignment="1">
      <alignment horizontal="center" vertical="center" wrapText="1"/>
    </xf>
    <xf numFmtId="0" fontId="14" fillId="0" borderId="15" xfId="5" applyFont="1" applyFill="1" applyBorder="1" applyAlignment="1">
      <alignment horizontal="left" vertical="center" wrapText="1"/>
    </xf>
    <xf numFmtId="0" fontId="6" fillId="0" borderId="20" xfId="5" applyFont="1" applyFill="1" applyBorder="1" applyAlignment="1">
      <alignment horizontal="center" vertical="center" wrapText="1"/>
    </xf>
    <xf numFmtId="0" fontId="14" fillId="0" borderId="15" xfId="5" applyFont="1" applyFill="1" applyBorder="1" applyAlignment="1">
      <alignment horizontal="center" vertical="center" wrapText="1"/>
    </xf>
    <xf numFmtId="0" fontId="6" fillId="0" borderId="19" xfId="5" applyFont="1" applyFill="1" applyBorder="1" applyAlignment="1">
      <alignment horizontal="center" vertical="center" wrapText="1"/>
    </xf>
    <xf numFmtId="0" fontId="6" fillId="0" borderId="21" xfId="5" applyFont="1" applyFill="1" applyBorder="1" applyAlignment="1">
      <alignment horizontal="center" vertical="center" wrapText="1"/>
    </xf>
    <xf numFmtId="164" fontId="15" fillId="0" borderId="15" xfId="4" applyNumberFormat="1" applyFont="1" applyFill="1" applyBorder="1" applyAlignment="1">
      <alignment horizontal="center" vertical="center"/>
    </xf>
    <xf numFmtId="0" fontId="6" fillId="0" borderId="15" xfId="5" applyFont="1" applyFill="1" applyBorder="1" applyAlignment="1">
      <alignment horizontal="center" vertical="center" wrapText="1"/>
    </xf>
    <xf numFmtId="3" fontId="14" fillId="0" borderId="15" xfId="6" applyNumberFormat="1" applyFont="1" applyFill="1" applyBorder="1" applyAlignment="1">
      <alignment horizontal="left" vertical="center" wrapText="1"/>
    </xf>
    <xf numFmtId="3" fontId="19" fillId="0" borderId="15" xfId="6" applyNumberFormat="1" applyFont="1" applyFill="1" applyBorder="1" applyAlignment="1">
      <alignment horizontal="left" vertical="center" wrapText="1"/>
    </xf>
    <xf numFmtId="0" fontId="6" fillId="0" borderId="8" xfId="3" applyFont="1" applyFill="1" applyBorder="1" applyAlignment="1">
      <alignment horizontal="center" vertical="center"/>
    </xf>
    <xf numFmtId="0" fontId="22" fillId="0" borderId="15" xfId="3" applyFont="1" applyFill="1" applyBorder="1" applyAlignment="1">
      <alignment horizontal="left" vertical="center" wrapText="1"/>
    </xf>
    <xf numFmtId="0" fontId="14" fillId="0" borderId="15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164" fontId="15" fillId="0" borderId="15" xfId="4" applyNumberFormat="1" applyFont="1" applyFill="1" applyBorder="1" applyAlignment="1">
      <alignment vertical="center"/>
    </xf>
    <xf numFmtId="0" fontId="6" fillId="0" borderId="11" xfId="3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left" vertical="center" wrapText="1"/>
    </xf>
    <xf numFmtId="0" fontId="6" fillId="2" borderId="15" xfId="3" applyFont="1" applyFill="1" applyBorder="1" applyAlignment="1">
      <alignment horizontal="center" vertical="center" wrapText="1"/>
    </xf>
    <xf numFmtId="0" fontId="14" fillId="2" borderId="15" xfId="3" applyFont="1" applyFill="1" applyBorder="1" applyAlignment="1">
      <alignment horizontal="center"/>
    </xf>
    <xf numFmtId="0" fontId="6" fillId="0" borderId="15" xfId="3" applyFont="1" applyFill="1" applyBorder="1" applyAlignment="1">
      <alignment horizontal="center"/>
    </xf>
    <xf numFmtId="0" fontId="14" fillId="0" borderId="15" xfId="3" applyFont="1" applyFill="1" applyBorder="1" applyAlignment="1">
      <alignment horizontal="center"/>
    </xf>
    <xf numFmtId="0" fontId="14" fillId="0" borderId="15" xfId="0" applyFont="1" applyFill="1" applyBorder="1" applyAlignment="1">
      <alignment horizontal="left" vertical="center"/>
    </xf>
    <xf numFmtId="0" fontId="14" fillId="0" borderId="15" xfId="3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165" fontId="15" fillId="0" borderId="15" xfId="4" applyNumberFormat="1" applyFont="1" applyFill="1" applyBorder="1" applyAlignment="1">
      <alignment horizontal="right" vertical="center"/>
    </xf>
    <xf numFmtId="164" fontId="15" fillId="0" borderId="16" xfId="4" applyNumberFormat="1" applyFont="1" applyFill="1" applyBorder="1" applyAlignment="1">
      <alignment horizontal="right" vertical="center"/>
    </xf>
    <xf numFmtId="0" fontId="19" fillId="0" borderId="15" xfId="0" applyFont="1" applyBorder="1"/>
    <xf numFmtId="0" fontId="23" fillId="0" borderId="15" xfId="3" applyFont="1" applyFill="1" applyBorder="1" applyAlignment="1">
      <alignment horizontal="center" vertical="center" wrapText="1"/>
    </xf>
    <xf numFmtId="0" fontId="19" fillId="0" borderId="16" xfId="0" applyFont="1" applyBorder="1"/>
    <xf numFmtId="0" fontId="22" fillId="0" borderId="15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left" vertical="center"/>
    </xf>
    <xf numFmtId="0" fontId="6" fillId="2" borderId="15" xfId="5" applyFont="1" applyFill="1" applyBorder="1" applyAlignment="1">
      <alignment horizontal="center" vertical="center" wrapText="1"/>
    </xf>
    <xf numFmtId="164" fontId="24" fillId="2" borderId="16" xfId="4" applyNumberFormat="1" applyFont="1" applyFill="1" applyBorder="1" applyAlignment="1">
      <alignment vertical="center"/>
    </xf>
    <xf numFmtId="0" fontId="14" fillId="0" borderId="15" xfId="0" applyFont="1" applyFill="1" applyBorder="1" applyAlignment="1">
      <alignment horizontal="left"/>
    </xf>
    <xf numFmtId="0" fontId="14" fillId="0" borderId="15" xfId="0" applyFont="1" applyFill="1" applyBorder="1" applyAlignment="1">
      <alignment horizontal="left" wrapText="1"/>
    </xf>
    <xf numFmtId="0" fontId="23" fillId="0" borderId="15" xfId="3" applyFont="1" applyFill="1" applyBorder="1" applyAlignment="1">
      <alignment horizontal="center" vertical="center"/>
    </xf>
    <xf numFmtId="0" fontId="14" fillId="0" borderId="15" xfId="0" applyFont="1" applyFill="1" applyBorder="1"/>
    <xf numFmtId="0" fontId="14" fillId="2" borderId="15" xfId="0" applyFont="1" applyFill="1" applyBorder="1"/>
    <xf numFmtId="0" fontId="6" fillId="2" borderId="8" xfId="3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4" fillId="0" borderId="15" xfId="7" applyFont="1" applyFill="1" applyBorder="1" applyAlignment="1">
      <alignment horizontal="left" vertical="center"/>
    </xf>
    <xf numFmtId="0" fontId="14" fillId="0" borderId="11" xfId="7" applyFont="1" applyFill="1" applyBorder="1" applyAlignment="1">
      <alignment horizontal="center" vertical="center"/>
    </xf>
    <xf numFmtId="0" fontId="14" fillId="0" borderId="15" xfId="7" applyFont="1" applyFill="1" applyBorder="1" applyAlignment="1">
      <alignment horizontal="center" vertical="center"/>
    </xf>
    <xf numFmtId="165" fontId="14" fillId="0" borderId="15" xfId="1" applyNumberFormat="1" applyFont="1" applyFill="1" applyBorder="1" applyAlignment="1">
      <alignment vertical="center"/>
    </xf>
    <xf numFmtId="164" fontId="14" fillId="0" borderId="16" xfId="1" applyNumberFormat="1" applyFont="1" applyFill="1" applyBorder="1" applyAlignment="1">
      <alignment vertical="center" wrapText="1"/>
    </xf>
    <xf numFmtId="0" fontId="14" fillId="0" borderId="19" xfId="5" applyFont="1" applyFill="1" applyBorder="1" applyAlignment="1">
      <alignment horizontal="center" vertical="center" wrapText="1"/>
    </xf>
    <xf numFmtId="165" fontId="14" fillId="0" borderId="15" xfId="1" applyNumberFormat="1" applyFont="1" applyFill="1" applyBorder="1" applyAlignment="1">
      <alignment vertical="center" wrapText="1"/>
    </xf>
    <xf numFmtId="0" fontId="0" fillId="0" borderId="0" xfId="0" applyFill="1"/>
    <xf numFmtId="0" fontId="14" fillId="0" borderId="19" xfId="8" applyFont="1" applyFill="1" applyBorder="1" applyAlignment="1">
      <alignment horizontal="left" vertical="center" wrapText="1"/>
    </xf>
    <xf numFmtId="0" fontId="14" fillId="0" borderId="19" xfId="8" applyFont="1" applyFill="1" applyBorder="1" applyAlignment="1">
      <alignment horizontal="center" vertical="center" wrapText="1"/>
    </xf>
    <xf numFmtId="165" fontId="14" fillId="0" borderId="22" xfId="1" applyNumberFormat="1" applyFont="1" applyFill="1" applyBorder="1" applyAlignment="1">
      <alignment vertical="center" wrapText="1"/>
    </xf>
    <xf numFmtId="165" fontId="14" fillId="0" borderId="19" xfId="1" applyNumberFormat="1" applyFont="1" applyFill="1" applyBorder="1" applyAlignment="1">
      <alignment vertical="center" wrapText="1"/>
    </xf>
    <xf numFmtId="0" fontId="14" fillId="0" borderId="8" xfId="7" applyFont="1" applyFill="1" applyBorder="1" applyAlignment="1">
      <alignment horizontal="left" vertical="center" wrapText="1"/>
    </xf>
    <xf numFmtId="0" fontId="14" fillId="0" borderId="8" xfId="7" applyFont="1" applyFill="1" applyBorder="1" applyAlignment="1">
      <alignment horizontal="center" vertical="center"/>
    </xf>
    <xf numFmtId="165" fontId="14" fillId="0" borderId="8" xfId="1" applyNumberFormat="1" applyFont="1" applyFill="1" applyBorder="1" applyAlignment="1">
      <alignment vertical="center"/>
    </xf>
    <xf numFmtId="0" fontId="12" fillId="0" borderId="15" xfId="7" applyFont="1" applyFill="1" applyBorder="1" applyAlignment="1">
      <alignment horizontal="left" vertical="center"/>
    </xf>
    <xf numFmtId="0" fontId="19" fillId="0" borderId="11" xfId="3" applyFont="1" applyFill="1" applyBorder="1" applyAlignment="1">
      <alignment horizontal="center" vertical="center" wrapText="1"/>
    </xf>
    <xf numFmtId="165" fontId="12" fillId="0" borderId="15" xfId="1" applyNumberFormat="1" applyFont="1" applyFill="1" applyBorder="1" applyAlignment="1">
      <alignment vertical="center"/>
    </xf>
    <xf numFmtId="0" fontId="19" fillId="0" borderId="11" xfId="3" applyFont="1" applyFill="1" applyBorder="1" applyAlignment="1">
      <alignment horizontal="left" vertical="center" wrapText="1"/>
    </xf>
    <xf numFmtId="164" fontId="14" fillId="0" borderId="16" xfId="1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right" vertical="center"/>
    </xf>
    <xf numFmtId="165" fontId="12" fillId="0" borderId="15" xfId="1" applyNumberFormat="1" applyFont="1" applyFill="1" applyBorder="1" applyAlignment="1">
      <alignment horizontal="center" vertical="center"/>
    </xf>
    <xf numFmtId="165" fontId="14" fillId="0" borderId="15" xfId="1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left"/>
    </xf>
    <xf numFmtId="0" fontId="14" fillId="0" borderId="15" xfId="8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/>
    </xf>
    <xf numFmtId="0" fontId="26" fillId="0" borderId="15" xfId="7" applyFont="1" applyFill="1" applyBorder="1" applyAlignment="1">
      <alignment horizontal="right" vertical="center"/>
    </xf>
    <xf numFmtId="166" fontId="12" fillId="0" borderId="16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165" fontId="15" fillId="0" borderId="15" xfId="4" applyNumberFormat="1" applyFont="1" applyFill="1" applyBorder="1" applyAlignment="1">
      <alignment vertical="center"/>
    </xf>
    <xf numFmtId="0" fontId="27" fillId="0" borderId="10" xfId="0" applyFont="1" applyFill="1" applyBorder="1" applyAlignment="1">
      <alignment horizontal="center" vertical="center"/>
    </xf>
    <xf numFmtId="0" fontId="27" fillId="3" borderId="15" xfId="7" applyFont="1" applyFill="1" applyBorder="1" applyAlignment="1">
      <alignment horizontal="left" vertical="center"/>
    </xf>
    <xf numFmtId="0" fontId="27" fillId="0" borderId="11" xfId="7" applyFont="1" applyFill="1" applyBorder="1" applyAlignment="1">
      <alignment horizontal="center" vertical="center"/>
    </xf>
    <xf numFmtId="0" fontId="27" fillId="0" borderId="15" xfId="7" applyFont="1" applyFill="1" applyBorder="1" applyAlignment="1">
      <alignment horizontal="center" vertical="center"/>
    </xf>
    <xf numFmtId="164" fontId="27" fillId="0" borderId="16" xfId="1" applyNumberFormat="1" applyFont="1" applyFill="1" applyBorder="1" applyAlignment="1">
      <alignment horizontal="center" vertical="center"/>
    </xf>
    <xf numFmtId="0" fontId="14" fillId="0" borderId="0" xfId="7" applyFont="1" applyFill="1" applyBorder="1" applyAlignment="1">
      <alignment horizontal="center" vertical="center"/>
    </xf>
    <xf numFmtId="0" fontId="0" fillId="0" borderId="0" xfId="0" applyBorder="1"/>
    <xf numFmtId="0" fontId="27" fillId="3" borderId="19" xfId="8" applyFont="1" applyFill="1" applyBorder="1" applyAlignment="1">
      <alignment horizontal="left" vertical="center" wrapText="1"/>
    </xf>
    <xf numFmtId="0" fontId="27" fillId="0" borderId="19" xfId="8" applyFont="1" applyFill="1" applyBorder="1" applyAlignment="1">
      <alignment horizontal="center" vertical="center" wrapText="1"/>
    </xf>
    <xf numFmtId="0" fontId="27" fillId="3" borderId="10" xfId="0" applyFont="1" applyFill="1" applyBorder="1" applyAlignment="1">
      <alignment horizontal="center" vertical="center"/>
    </xf>
    <xf numFmtId="0" fontId="27" fillId="3" borderId="8" xfId="7" applyFont="1" applyFill="1" applyBorder="1" applyAlignment="1">
      <alignment horizontal="left" vertical="center" wrapText="1"/>
    </xf>
    <xf numFmtId="0" fontId="27" fillId="3" borderId="8" xfId="7" applyFont="1" applyFill="1" applyBorder="1" applyAlignment="1">
      <alignment horizontal="center" vertical="center"/>
    </xf>
    <xf numFmtId="164" fontId="27" fillId="3" borderId="16" xfId="1" applyNumberFormat="1" applyFont="1" applyFill="1" applyBorder="1" applyAlignment="1">
      <alignment horizontal="center" vertical="center"/>
    </xf>
    <xf numFmtId="0" fontId="27" fillId="3" borderId="11" xfId="7" applyFont="1" applyFill="1" applyBorder="1" applyAlignment="1">
      <alignment horizontal="center" vertical="center"/>
    </xf>
    <xf numFmtId="0" fontId="27" fillId="3" borderId="15" xfId="7" applyFont="1" applyFill="1" applyBorder="1" applyAlignment="1">
      <alignment horizontal="center" vertical="center"/>
    </xf>
    <xf numFmtId="0" fontId="27" fillId="3" borderId="11" xfId="7" applyFont="1" applyFill="1" applyBorder="1" applyAlignment="1">
      <alignment horizontal="left" vertical="center"/>
    </xf>
    <xf numFmtId="0" fontId="27" fillId="0" borderId="11" xfId="7" applyFont="1" applyFill="1" applyBorder="1" applyAlignment="1">
      <alignment horizontal="left" vertical="center"/>
    </xf>
    <xf numFmtId="0" fontId="27" fillId="0" borderId="15" xfId="7" applyFont="1" applyFill="1" applyBorder="1" applyAlignment="1">
      <alignment horizontal="left" vertical="center"/>
    </xf>
    <xf numFmtId="0" fontId="29" fillId="0" borderId="10" xfId="7" applyFont="1" applyFill="1" applyBorder="1" applyAlignment="1">
      <alignment horizontal="left" vertical="center"/>
    </xf>
    <xf numFmtId="0" fontId="29" fillId="0" borderId="15" xfId="7" applyFont="1" applyFill="1" applyBorder="1" applyAlignment="1">
      <alignment horizontal="left" vertical="center"/>
    </xf>
    <xf numFmtId="0" fontId="29" fillId="0" borderId="15" xfId="0" applyFont="1" applyFill="1" applyBorder="1" applyAlignment="1">
      <alignment horizontal="center" vertical="center"/>
    </xf>
    <xf numFmtId="165" fontId="29" fillId="0" borderId="15" xfId="1" applyNumberFormat="1" applyFont="1" applyFill="1" applyBorder="1" applyAlignment="1">
      <alignment horizontal="center" vertical="center"/>
    </xf>
    <xf numFmtId="164" fontId="29" fillId="0" borderId="12" xfId="1" applyNumberFormat="1" applyFont="1" applyFill="1" applyBorder="1" applyAlignment="1">
      <alignment horizontal="center" vertical="center"/>
    </xf>
    <xf numFmtId="0" fontId="27" fillId="3" borderId="11" xfId="0" applyFont="1" applyFill="1" applyBorder="1" applyAlignment="1">
      <alignment horizontal="left"/>
    </xf>
    <xf numFmtId="3" fontId="27" fillId="0" borderId="15" xfId="7" applyNumberFormat="1" applyFont="1" applyFill="1" applyBorder="1" applyAlignment="1">
      <alignment horizontal="center" vertical="center"/>
    </xf>
    <xf numFmtId="164" fontId="30" fillId="3" borderId="16" xfId="1" applyNumberFormat="1" applyFont="1" applyFill="1" applyBorder="1" applyAlignment="1">
      <alignment horizontal="center" vertical="center"/>
    </xf>
    <xf numFmtId="0" fontId="27" fillId="3" borderId="15" xfId="0" applyFont="1" applyFill="1" applyBorder="1"/>
    <xf numFmtId="0" fontId="27" fillId="3" borderId="8" xfId="3" applyFont="1" applyFill="1" applyBorder="1" applyAlignment="1">
      <alignment horizontal="center" vertical="center"/>
    </xf>
    <xf numFmtId="3" fontId="27" fillId="3" borderId="15" xfId="7" applyNumberFormat="1" applyFont="1" applyFill="1" applyBorder="1" applyAlignment="1">
      <alignment horizontal="center" vertical="center"/>
    </xf>
    <xf numFmtId="164" fontId="30" fillId="0" borderId="16" xfId="1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164" fontId="29" fillId="3" borderId="12" xfId="1" applyNumberFormat="1" applyFont="1" applyFill="1" applyBorder="1" applyAlignment="1">
      <alignment horizontal="center" vertical="center" wrapText="1"/>
    </xf>
    <xf numFmtId="0" fontId="31" fillId="0" borderId="15" xfId="7" applyFont="1" applyFill="1" applyBorder="1" applyAlignment="1">
      <alignment horizontal="right" vertical="center"/>
    </xf>
    <xf numFmtId="0" fontId="29" fillId="3" borderId="11" xfId="0" applyFont="1" applyFill="1" applyBorder="1" applyAlignment="1">
      <alignment horizontal="center" vertical="center"/>
    </xf>
    <xf numFmtId="165" fontId="29" fillId="0" borderId="15" xfId="0" applyNumberFormat="1" applyFont="1" applyFill="1" applyBorder="1" applyAlignment="1">
      <alignment horizontal="center" vertical="center"/>
    </xf>
    <xf numFmtId="166" fontId="29" fillId="0" borderId="16" xfId="0" applyNumberFormat="1" applyFont="1" applyFill="1" applyBorder="1" applyAlignment="1">
      <alignment horizontal="center" vertical="center"/>
    </xf>
    <xf numFmtId="166" fontId="0" fillId="0" borderId="0" xfId="0" applyNumberFormat="1"/>
    <xf numFmtId="0" fontId="29" fillId="3" borderId="10" xfId="7" applyFont="1" applyFill="1" applyBorder="1" applyAlignment="1">
      <alignment horizontal="left" vertical="center"/>
    </xf>
    <xf numFmtId="0" fontId="29" fillId="3" borderId="15" xfId="0" applyFont="1" applyFill="1" applyBorder="1" applyAlignment="1">
      <alignment horizontal="center" vertical="center"/>
    </xf>
    <xf numFmtId="165" fontId="29" fillId="3" borderId="15" xfId="1" applyNumberFormat="1" applyFont="1" applyFill="1" applyBorder="1" applyAlignment="1">
      <alignment horizontal="center" vertical="center"/>
    </xf>
    <xf numFmtId="164" fontId="29" fillId="3" borderId="12" xfId="1" applyNumberFormat="1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left" vertical="center"/>
    </xf>
    <xf numFmtId="0" fontId="27" fillId="3" borderId="11" xfId="0" applyFont="1" applyFill="1" applyBorder="1" applyAlignment="1">
      <alignment horizontal="center" vertical="center"/>
    </xf>
    <xf numFmtId="0" fontId="27" fillId="3" borderId="8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164" fontId="29" fillId="3" borderId="12" xfId="1" applyNumberFormat="1" applyFont="1" applyFill="1" applyBorder="1" applyAlignment="1">
      <alignment vertical="center" wrapText="1"/>
    </xf>
    <xf numFmtId="0" fontId="12" fillId="3" borderId="11" xfId="0" applyFont="1" applyFill="1" applyBorder="1" applyAlignment="1">
      <alignment horizontal="center" vertical="center"/>
    </xf>
    <xf numFmtId="165" fontId="12" fillId="0" borderId="15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right" vertical="center"/>
    </xf>
    <xf numFmtId="164" fontId="24" fillId="0" borderId="16" xfId="2" applyNumberFormat="1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right" vertical="center"/>
    </xf>
    <xf numFmtId="164" fontId="24" fillId="0" borderId="25" xfId="2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/>
    <xf numFmtId="0" fontId="2" fillId="0" borderId="0" xfId="0" applyFont="1"/>
    <xf numFmtId="0" fontId="11" fillId="0" borderId="1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3" borderId="10" xfId="0" applyFont="1" applyFill="1" applyBorder="1" applyAlignment="1">
      <alignment horizontal="center" vertical="center"/>
    </xf>
    <xf numFmtId="0" fontId="29" fillId="3" borderId="15" xfId="0" applyFont="1" applyFill="1" applyBorder="1" applyAlignment="1">
      <alignment horizontal="center" vertical="center"/>
    </xf>
    <xf numFmtId="0" fontId="29" fillId="3" borderId="16" xfId="0" applyFont="1" applyFill="1" applyBorder="1" applyAlignment="1">
      <alignment horizontal="center" vertical="center"/>
    </xf>
    <xf numFmtId="0" fontId="29" fillId="3" borderId="15" xfId="7" applyFont="1" applyFill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35" fillId="0" borderId="15" xfId="7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165" fontId="35" fillId="0" borderId="15" xfId="1" applyNumberFormat="1" applyFont="1" applyFill="1" applyBorder="1" applyAlignment="1">
      <alignment horizontal="center" vertical="center"/>
    </xf>
    <xf numFmtId="0" fontId="37" fillId="0" borderId="15" xfId="7" applyFont="1" applyFill="1" applyBorder="1" applyAlignment="1">
      <alignment horizontal="right" vertical="center"/>
    </xf>
    <xf numFmtId="0" fontId="11" fillId="3" borderId="11" xfId="0" applyFont="1" applyFill="1" applyBorder="1" applyAlignment="1">
      <alignment horizontal="center" vertical="center"/>
    </xf>
    <xf numFmtId="165" fontId="11" fillId="0" borderId="15" xfId="0" applyNumberFormat="1" applyFont="1" applyFill="1" applyBorder="1" applyAlignment="1">
      <alignment horizontal="center" vertical="center"/>
    </xf>
    <xf numFmtId="166" fontId="11" fillId="0" borderId="16" xfId="0" applyNumberFormat="1" applyFont="1" applyFill="1" applyBorder="1" applyAlignment="1">
      <alignment horizontal="center" vertical="center"/>
    </xf>
    <xf numFmtId="167" fontId="33" fillId="0" borderId="0" xfId="0" applyNumberFormat="1" applyFont="1"/>
    <xf numFmtId="168" fontId="0" fillId="0" borderId="0" xfId="0" applyNumberFormat="1" applyBorder="1"/>
    <xf numFmtId="167" fontId="12" fillId="0" borderId="16" xfId="0" applyNumberFormat="1" applyFont="1" applyFill="1" applyBorder="1" applyAlignment="1">
      <alignment horizontal="center" vertical="center"/>
    </xf>
    <xf numFmtId="164" fontId="35" fillId="3" borderId="12" xfId="1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8" fillId="0" borderId="17" xfId="3" applyFont="1" applyFill="1" applyBorder="1" applyAlignment="1">
      <alignment horizontal="center" vertical="center"/>
    </xf>
    <xf numFmtId="0" fontId="18" fillId="0" borderId="18" xfId="3" applyFont="1" applyFill="1" applyBorder="1" applyAlignment="1">
      <alignment horizontal="center" vertical="center"/>
    </xf>
    <xf numFmtId="0" fontId="18" fillId="0" borderId="12" xfId="3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16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/>
    </xf>
    <xf numFmtId="0" fontId="36" fillId="3" borderId="10" xfId="0" applyFont="1" applyFill="1" applyBorder="1" applyAlignment="1">
      <alignment horizontal="center" vertical="center"/>
    </xf>
    <xf numFmtId="0" fontId="36" fillId="3" borderId="15" xfId="0" applyFont="1" applyFill="1" applyBorder="1" applyAlignment="1">
      <alignment horizontal="center" vertical="center"/>
    </xf>
    <xf numFmtId="0" fontId="36" fillId="3" borderId="16" xfId="0" applyFont="1" applyFill="1" applyBorder="1" applyAlignment="1">
      <alignment horizontal="center" vertical="center"/>
    </xf>
    <xf numFmtId="0" fontId="26" fillId="0" borderId="26" xfId="7" applyFont="1" applyFill="1" applyBorder="1" applyAlignment="1">
      <alignment horizontal="center" vertical="center"/>
    </xf>
    <xf numFmtId="0" fontId="26" fillId="0" borderId="18" xfId="7" applyFont="1" applyFill="1" applyBorder="1" applyAlignment="1">
      <alignment horizontal="center" vertical="center"/>
    </xf>
    <xf numFmtId="0" fontId="26" fillId="0" borderId="11" xfId="7" applyFont="1" applyFill="1" applyBorder="1" applyAlignment="1">
      <alignment horizontal="center" vertical="center"/>
    </xf>
    <xf numFmtId="3" fontId="27" fillId="3" borderId="21" xfId="7" applyNumberFormat="1" applyFont="1" applyFill="1" applyBorder="1" applyAlignment="1">
      <alignment horizontal="center" vertical="center"/>
    </xf>
    <xf numFmtId="3" fontId="27" fillId="3" borderId="8" xfId="7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 2" xfId="3"/>
    <cellStyle name="Обычный 2 4" xfId="7"/>
    <cellStyle name="Обычный 3" xfId="5"/>
    <cellStyle name="Обычный 3 2" xfId="8"/>
    <cellStyle name="Обычный 5 2 2" xfId="6"/>
    <cellStyle name="Финансовый" xfId="1" builtinId="3"/>
    <cellStyle name="Финансовый 2 2" xfId="2"/>
    <cellStyle name="Финансов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tabSelected="1" zoomScaleNormal="100" workbookViewId="0">
      <selection activeCell="G264" sqref="G264"/>
    </sheetView>
  </sheetViews>
  <sheetFormatPr defaultRowHeight="14.4" outlineLevelRow="3" x14ac:dyDescent="0.3"/>
  <cols>
    <col min="1" max="1" width="7.44140625" customWidth="1"/>
    <col min="2" max="2" width="65.5546875" bestFit="1" customWidth="1"/>
    <col min="3" max="3" width="13.33203125" customWidth="1"/>
    <col min="4" max="4" width="12.33203125" customWidth="1"/>
    <col min="5" max="5" width="16.33203125" customWidth="1"/>
    <col min="6" max="6" width="19" style="108" customWidth="1"/>
    <col min="7" max="7" width="17.88671875" customWidth="1"/>
    <col min="8" max="8" width="20.5546875" customWidth="1"/>
  </cols>
  <sheetData>
    <row r="1" spans="1:6" x14ac:dyDescent="0.3">
      <c r="C1" s="190" t="s">
        <v>402</v>
      </c>
      <c r="D1" s="190"/>
    </row>
    <row r="2" spans="1:6" x14ac:dyDescent="0.3">
      <c r="C2" s="190" t="s">
        <v>341</v>
      </c>
      <c r="D2" s="190"/>
    </row>
    <row r="3" spans="1:6" x14ac:dyDescent="0.3">
      <c r="A3" s="1"/>
      <c r="B3" s="1"/>
      <c r="C3" s="190" t="s">
        <v>403</v>
      </c>
      <c r="D3" s="2"/>
      <c r="E3" s="3"/>
      <c r="F3" s="4"/>
    </row>
    <row r="4" spans="1:6" x14ac:dyDescent="0.3">
      <c r="A4" s="1"/>
      <c r="B4" s="1"/>
      <c r="C4" s="1"/>
      <c r="D4" s="2"/>
      <c r="E4" s="3"/>
      <c r="F4" s="4"/>
    </row>
    <row r="5" spans="1:6" ht="21" customHeight="1" x14ac:dyDescent="0.35">
      <c r="A5" s="210" t="s">
        <v>0</v>
      </c>
      <c r="B5" s="210"/>
      <c r="C5" s="210"/>
      <c r="D5" s="210"/>
      <c r="E5" s="210"/>
      <c r="F5" s="210"/>
    </row>
    <row r="6" spans="1:6" ht="21" customHeight="1" thickBot="1" x14ac:dyDescent="0.35">
      <c r="A6" s="5"/>
      <c r="B6" s="5"/>
      <c r="C6" s="5"/>
      <c r="D6" s="5"/>
      <c r="E6" s="5"/>
      <c r="F6" s="5"/>
    </row>
    <row r="7" spans="1:6" ht="15" customHeight="1" x14ac:dyDescent="0.3">
      <c r="A7" s="211" t="s">
        <v>1</v>
      </c>
      <c r="B7" s="214" t="s">
        <v>2</v>
      </c>
      <c r="C7" s="214" t="s">
        <v>3</v>
      </c>
      <c r="D7" s="214" t="s">
        <v>4</v>
      </c>
      <c r="E7" s="214" t="s">
        <v>5</v>
      </c>
      <c r="F7" s="217" t="s">
        <v>6</v>
      </c>
    </row>
    <row r="8" spans="1:6" ht="15" customHeight="1" x14ac:dyDescent="0.3">
      <c r="A8" s="212"/>
      <c r="B8" s="215"/>
      <c r="C8" s="215"/>
      <c r="D8" s="215"/>
      <c r="E8" s="215"/>
      <c r="F8" s="218"/>
    </row>
    <row r="9" spans="1:6" ht="63" customHeight="1" x14ac:dyDescent="0.3">
      <c r="A9" s="213"/>
      <c r="B9" s="216"/>
      <c r="C9" s="216"/>
      <c r="D9" s="216"/>
      <c r="E9" s="216"/>
      <c r="F9" s="219"/>
    </row>
    <row r="10" spans="1:6" ht="15" customHeight="1" x14ac:dyDescent="0.3">
      <c r="A10" s="6"/>
      <c r="B10" s="7"/>
      <c r="C10" s="8"/>
      <c r="D10" s="8"/>
      <c r="E10" s="8"/>
      <c r="F10" s="9"/>
    </row>
    <row r="11" spans="1:6" ht="59.25" customHeight="1" x14ac:dyDescent="0.3">
      <c r="A11" s="10"/>
      <c r="B11" s="11" t="s">
        <v>343</v>
      </c>
      <c r="C11" s="12"/>
      <c r="D11" s="12"/>
      <c r="E11" s="12"/>
      <c r="F11" s="13">
        <f>F318+F401+F403+F405</f>
        <v>1843251.2000000002</v>
      </c>
    </row>
    <row r="12" spans="1:6" ht="17.399999999999999" hidden="1" outlineLevel="2" x14ac:dyDescent="0.3">
      <c r="A12" s="223" t="s">
        <v>7</v>
      </c>
      <c r="B12" s="224"/>
      <c r="C12" s="224"/>
      <c r="D12" s="224"/>
      <c r="E12" s="224"/>
      <c r="F12" s="225"/>
    </row>
    <row r="13" spans="1:6" hidden="1" outlineLevel="2" x14ac:dyDescent="0.3">
      <c r="A13" s="220" t="s">
        <v>8</v>
      </c>
      <c r="B13" s="221"/>
      <c r="C13" s="221"/>
      <c r="D13" s="221"/>
      <c r="E13" s="221"/>
      <c r="F13" s="222"/>
    </row>
    <row r="14" spans="1:6" hidden="1" outlineLevel="2" x14ac:dyDescent="0.3">
      <c r="A14" s="14">
        <v>1</v>
      </c>
      <c r="B14" s="15" t="s">
        <v>9</v>
      </c>
      <c r="C14" s="16">
        <v>1967</v>
      </c>
      <c r="D14" s="16" t="s">
        <v>10</v>
      </c>
      <c r="E14" s="17">
        <v>884</v>
      </c>
      <c r="F14" s="18">
        <v>17838.599999999999</v>
      </c>
    </row>
    <row r="15" spans="1:6" hidden="1" outlineLevel="2" x14ac:dyDescent="0.3">
      <c r="A15" s="14">
        <v>2</v>
      </c>
      <c r="B15" s="15" t="s">
        <v>11</v>
      </c>
      <c r="C15" s="16">
        <v>1961</v>
      </c>
      <c r="D15" s="16" t="s">
        <v>12</v>
      </c>
      <c r="E15" s="17">
        <v>912</v>
      </c>
      <c r="F15" s="18">
        <v>449.4</v>
      </c>
    </row>
    <row r="16" spans="1:6" hidden="1" outlineLevel="2" x14ac:dyDescent="0.3">
      <c r="A16" s="14">
        <v>3</v>
      </c>
      <c r="B16" s="15" t="s">
        <v>13</v>
      </c>
      <c r="C16" s="16">
        <v>1981</v>
      </c>
      <c r="D16" s="16" t="s">
        <v>14</v>
      </c>
      <c r="E16" s="17">
        <v>1420</v>
      </c>
      <c r="F16" s="18">
        <v>18949.400000000001</v>
      </c>
    </row>
    <row r="17" spans="1:6" hidden="1" outlineLevel="2" x14ac:dyDescent="0.3">
      <c r="A17" s="14">
        <v>4</v>
      </c>
      <c r="B17" s="15" t="s">
        <v>15</v>
      </c>
      <c r="C17" s="16">
        <v>1982</v>
      </c>
      <c r="D17" s="16" t="s">
        <v>14</v>
      </c>
      <c r="E17" s="17">
        <v>1050</v>
      </c>
      <c r="F17" s="18">
        <v>449.4</v>
      </c>
    </row>
    <row r="18" spans="1:6" hidden="1" outlineLevel="2" x14ac:dyDescent="0.3">
      <c r="A18" s="14">
        <v>5</v>
      </c>
      <c r="B18" s="15" t="s">
        <v>16</v>
      </c>
      <c r="C18" s="16">
        <v>1971</v>
      </c>
      <c r="D18" s="16" t="s">
        <v>12</v>
      </c>
      <c r="E18" s="17">
        <v>694</v>
      </c>
      <c r="F18" s="18">
        <v>9093.7000000000007</v>
      </c>
    </row>
    <row r="19" spans="1:6" hidden="1" outlineLevel="2" x14ac:dyDescent="0.3">
      <c r="A19" s="14">
        <v>6</v>
      </c>
      <c r="B19" s="15" t="s">
        <v>17</v>
      </c>
      <c r="C19" s="16">
        <v>1972</v>
      </c>
      <c r="D19" s="16" t="s">
        <v>18</v>
      </c>
      <c r="E19" s="17">
        <v>1226</v>
      </c>
      <c r="F19" s="18">
        <v>20929.8</v>
      </c>
    </row>
    <row r="20" spans="1:6" hidden="1" outlineLevel="2" x14ac:dyDescent="0.3">
      <c r="A20" s="14">
        <v>7</v>
      </c>
      <c r="B20" s="15" t="s">
        <v>19</v>
      </c>
      <c r="C20" s="16">
        <v>1970</v>
      </c>
      <c r="D20" s="16" t="s">
        <v>20</v>
      </c>
      <c r="E20" s="17">
        <v>257</v>
      </c>
      <c r="F20" s="18">
        <v>6280.3</v>
      </c>
    </row>
    <row r="21" spans="1:6" hidden="1" outlineLevel="2" x14ac:dyDescent="0.3">
      <c r="A21" s="14">
        <v>8</v>
      </c>
      <c r="B21" s="15" t="s">
        <v>21</v>
      </c>
      <c r="C21" s="16">
        <v>1968</v>
      </c>
      <c r="D21" s="16" t="s">
        <v>22</v>
      </c>
      <c r="E21" s="17">
        <v>894</v>
      </c>
      <c r="F21" s="18">
        <v>2213.5</v>
      </c>
    </row>
    <row r="22" spans="1:6" hidden="1" outlineLevel="2" x14ac:dyDescent="0.3">
      <c r="A22" s="14">
        <v>9</v>
      </c>
      <c r="B22" s="15" t="s">
        <v>23</v>
      </c>
      <c r="C22" s="16">
        <v>1962</v>
      </c>
      <c r="D22" s="16" t="s">
        <v>24</v>
      </c>
      <c r="E22" s="17">
        <v>888</v>
      </c>
      <c r="F22" s="18">
        <v>16736.8</v>
      </c>
    </row>
    <row r="23" spans="1:6" hidden="1" outlineLevel="2" x14ac:dyDescent="0.3">
      <c r="A23" s="14">
        <v>10</v>
      </c>
      <c r="B23" s="15" t="s">
        <v>25</v>
      </c>
      <c r="C23" s="16">
        <v>1962</v>
      </c>
      <c r="D23" s="16" t="s">
        <v>24</v>
      </c>
      <c r="E23" s="17">
        <v>888</v>
      </c>
      <c r="F23" s="18">
        <v>1053.4000000000001</v>
      </c>
    </row>
    <row r="24" spans="1:6" hidden="1" outlineLevel="2" x14ac:dyDescent="0.3">
      <c r="A24" s="14">
        <v>11</v>
      </c>
      <c r="B24" s="15" t="s">
        <v>26</v>
      </c>
      <c r="C24" s="16">
        <v>1954</v>
      </c>
      <c r="D24" s="16" t="s">
        <v>20</v>
      </c>
      <c r="E24" s="17">
        <v>2105</v>
      </c>
      <c r="F24" s="18">
        <v>2139.9</v>
      </c>
    </row>
    <row r="25" spans="1:6" hidden="1" outlineLevel="2" x14ac:dyDescent="0.3">
      <c r="A25" s="14">
        <v>12</v>
      </c>
      <c r="B25" s="15" t="s">
        <v>27</v>
      </c>
      <c r="C25" s="16">
        <v>1951</v>
      </c>
      <c r="D25" s="16" t="s">
        <v>20</v>
      </c>
      <c r="E25" s="17">
        <v>1862</v>
      </c>
      <c r="F25" s="18">
        <v>25678.400000000001</v>
      </c>
    </row>
    <row r="26" spans="1:6" hidden="1" outlineLevel="2" x14ac:dyDescent="0.3">
      <c r="A26" s="14">
        <v>13</v>
      </c>
      <c r="B26" s="15" t="s">
        <v>28</v>
      </c>
      <c r="C26" s="16">
        <v>1951</v>
      </c>
      <c r="D26" s="16" t="s">
        <v>20</v>
      </c>
      <c r="E26" s="17">
        <v>1920</v>
      </c>
      <c r="F26" s="18">
        <v>13087.2</v>
      </c>
    </row>
    <row r="27" spans="1:6" hidden="1" outlineLevel="2" x14ac:dyDescent="0.3">
      <c r="A27" s="14">
        <v>14</v>
      </c>
      <c r="B27" s="15" t="s">
        <v>29</v>
      </c>
      <c r="C27" s="16">
        <v>1951</v>
      </c>
      <c r="D27" s="16" t="s">
        <v>20</v>
      </c>
      <c r="E27" s="17">
        <v>1862</v>
      </c>
      <c r="F27" s="18">
        <v>6018.8</v>
      </c>
    </row>
    <row r="28" spans="1:6" hidden="1" outlineLevel="2" x14ac:dyDescent="0.3">
      <c r="A28" s="14">
        <v>15</v>
      </c>
      <c r="B28" s="19" t="s">
        <v>30</v>
      </c>
      <c r="C28" s="16">
        <v>1961</v>
      </c>
      <c r="D28" s="16" t="s">
        <v>12</v>
      </c>
      <c r="E28" s="17">
        <v>698</v>
      </c>
      <c r="F28" s="18">
        <v>998.9</v>
      </c>
    </row>
    <row r="29" spans="1:6" hidden="1" outlineLevel="2" x14ac:dyDescent="0.3">
      <c r="A29" s="14">
        <v>16</v>
      </c>
      <c r="B29" s="15" t="s">
        <v>31</v>
      </c>
      <c r="C29" s="16">
        <v>1964</v>
      </c>
      <c r="D29" s="16" t="s">
        <v>12</v>
      </c>
      <c r="E29" s="17">
        <v>891</v>
      </c>
      <c r="F29" s="18">
        <v>8021.1</v>
      </c>
    </row>
    <row r="30" spans="1:6" hidden="1" outlineLevel="2" x14ac:dyDescent="0.3">
      <c r="A30" s="14">
        <v>17</v>
      </c>
      <c r="B30" s="15" t="s">
        <v>32</v>
      </c>
      <c r="C30" s="16">
        <v>1965</v>
      </c>
      <c r="D30" s="16" t="s">
        <v>12</v>
      </c>
      <c r="E30" s="17">
        <v>450</v>
      </c>
      <c r="F30" s="18">
        <v>4154.6000000000004</v>
      </c>
    </row>
    <row r="31" spans="1:6" hidden="1" outlineLevel="2" x14ac:dyDescent="0.3">
      <c r="A31" s="14"/>
      <c r="B31" s="20" t="s">
        <v>33</v>
      </c>
      <c r="C31" s="21"/>
      <c r="D31" s="22"/>
      <c r="E31" s="23">
        <f>SUM(E14:E30)</f>
        <v>18901</v>
      </c>
      <c r="F31" s="24">
        <f>SUM(F14:F30)</f>
        <v>154093.20000000001</v>
      </c>
    </row>
    <row r="32" spans="1:6" ht="15" hidden="1" customHeight="1" outlineLevel="2" x14ac:dyDescent="0.3">
      <c r="A32" s="226" t="s">
        <v>34</v>
      </c>
      <c r="B32" s="227"/>
      <c r="C32" s="227"/>
      <c r="D32" s="227"/>
      <c r="E32" s="227"/>
      <c r="F32" s="228"/>
    </row>
    <row r="33" spans="1:6" hidden="1" outlineLevel="2" x14ac:dyDescent="0.3">
      <c r="A33" s="14">
        <v>1</v>
      </c>
      <c r="B33" s="25" t="s">
        <v>35</v>
      </c>
      <c r="C33" s="16">
        <v>1964</v>
      </c>
      <c r="D33" s="16" t="s">
        <v>36</v>
      </c>
      <c r="E33" s="17">
        <v>911</v>
      </c>
      <c r="F33" s="18">
        <v>6957.3</v>
      </c>
    </row>
    <row r="34" spans="1:6" hidden="1" outlineLevel="2" x14ac:dyDescent="0.3">
      <c r="A34" s="14">
        <v>2</v>
      </c>
      <c r="B34" s="15" t="s">
        <v>37</v>
      </c>
      <c r="C34" s="16">
        <v>1979</v>
      </c>
      <c r="D34" s="16" t="s">
        <v>38</v>
      </c>
      <c r="E34" s="17">
        <v>930</v>
      </c>
      <c r="F34" s="18">
        <v>1967.2</v>
      </c>
    </row>
    <row r="35" spans="1:6" hidden="1" outlineLevel="2" x14ac:dyDescent="0.3">
      <c r="A35" s="14">
        <v>3</v>
      </c>
      <c r="B35" s="15" t="s">
        <v>39</v>
      </c>
      <c r="C35" s="16">
        <v>1980</v>
      </c>
      <c r="D35" s="16" t="s">
        <v>38</v>
      </c>
      <c r="E35" s="17">
        <v>1200</v>
      </c>
      <c r="F35" s="18">
        <v>2724.6</v>
      </c>
    </row>
    <row r="36" spans="1:6" hidden="1" outlineLevel="2" x14ac:dyDescent="0.3">
      <c r="A36" s="14">
        <v>4</v>
      </c>
      <c r="B36" s="15" t="s">
        <v>40</v>
      </c>
      <c r="C36" s="16">
        <v>1969</v>
      </c>
      <c r="D36" s="16" t="s">
        <v>36</v>
      </c>
      <c r="E36" s="17">
        <v>889</v>
      </c>
      <c r="F36" s="18">
        <v>280.60000000000002</v>
      </c>
    </row>
    <row r="37" spans="1:6" hidden="1" outlineLevel="2" x14ac:dyDescent="0.3">
      <c r="A37" s="14">
        <v>5</v>
      </c>
      <c r="B37" s="15" t="s">
        <v>41</v>
      </c>
      <c r="C37" s="16">
        <v>1967</v>
      </c>
      <c r="D37" s="16" t="s">
        <v>36</v>
      </c>
      <c r="E37" s="17">
        <v>730</v>
      </c>
      <c r="F37" s="18">
        <v>644.20000000000005</v>
      </c>
    </row>
    <row r="38" spans="1:6" hidden="1" outlineLevel="2" x14ac:dyDescent="0.3">
      <c r="A38" s="14">
        <v>6</v>
      </c>
      <c r="B38" s="25" t="s">
        <v>42</v>
      </c>
      <c r="C38" s="16">
        <v>1966</v>
      </c>
      <c r="D38" s="16" t="s">
        <v>36</v>
      </c>
      <c r="E38" s="17">
        <v>960</v>
      </c>
      <c r="F38" s="18">
        <v>5993.8</v>
      </c>
    </row>
    <row r="39" spans="1:6" hidden="1" outlineLevel="2" x14ac:dyDescent="0.3">
      <c r="A39" s="14">
        <v>7</v>
      </c>
      <c r="B39" s="26" t="s">
        <v>43</v>
      </c>
      <c r="C39" s="27">
        <v>1970</v>
      </c>
      <c r="D39" s="27" t="s">
        <v>44</v>
      </c>
      <c r="E39" s="17">
        <v>728</v>
      </c>
      <c r="F39" s="18">
        <v>898</v>
      </c>
    </row>
    <row r="40" spans="1:6" hidden="1" outlineLevel="2" x14ac:dyDescent="0.3">
      <c r="A40" s="14">
        <v>8</v>
      </c>
      <c r="B40" s="15" t="s">
        <v>45</v>
      </c>
      <c r="C40" s="16">
        <v>1966</v>
      </c>
      <c r="D40" s="16" t="s">
        <v>36</v>
      </c>
      <c r="E40" s="17">
        <v>960</v>
      </c>
      <c r="F40" s="18">
        <v>3546.4</v>
      </c>
    </row>
    <row r="41" spans="1:6" hidden="1" outlineLevel="2" x14ac:dyDescent="0.3">
      <c r="A41" s="28"/>
      <c r="B41" s="29" t="s">
        <v>33</v>
      </c>
      <c r="C41" s="30"/>
      <c r="D41" s="30"/>
      <c r="E41" s="23">
        <f>SUM(E33:E40)</f>
        <v>7308</v>
      </c>
      <c r="F41" s="24">
        <f>SUM(F33:F40)</f>
        <v>23012.100000000002</v>
      </c>
    </row>
    <row r="42" spans="1:6" ht="15" hidden="1" customHeight="1" outlineLevel="2" x14ac:dyDescent="0.3">
      <c r="A42" s="226" t="s">
        <v>46</v>
      </c>
      <c r="B42" s="227"/>
      <c r="C42" s="227"/>
      <c r="D42" s="227"/>
      <c r="E42" s="227"/>
      <c r="F42" s="228"/>
    </row>
    <row r="43" spans="1:6" hidden="1" outlineLevel="2" x14ac:dyDescent="0.3">
      <c r="A43" s="31">
        <v>1</v>
      </c>
      <c r="B43" s="19" t="s">
        <v>47</v>
      </c>
      <c r="C43" s="32">
        <v>1976</v>
      </c>
      <c r="D43" s="32" t="s">
        <v>48</v>
      </c>
      <c r="E43" s="17">
        <v>1135</v>
      </c>
      <c r="F43" s="18">
        <v>7862.7</v>
      </c>
    </row>
    <row r="44" spans="1:6" hidden="1" outlineLevel="2" x14ac:dyDescent="0.3">
      <c r="A44" s="31">
        <v>2</v>
      </c>
      <c r="B44" s="19" t="s">
        <v>49</v>
      </c>
      <c r="C44" s="32">
        <v>1978</v>
      </c>
      <c r="D44" s="32" t="s">
        <v>38</v>
      </c>
      <c r="E44" s="17">
        <v>911</v>
      </c>
      <c r="F44" s="18">
        <v>449.4</v>
      </c>
    </row>
    <row r="45" spans="1:6" hidden="1" outlineLevel="2" x14ac:dyDescent="0.3">
      <c r="A45" s="14"/>
      <c r="B45" s="20" t="s">
        <v>33</v>
      </c>
      <c r="C45" s="33"/>
      <c r="D45" s="33"/>
      <c r="E45" s="23">
        <f>SUM(E43:E44)</f>
        <v>2046</v>
      </c>
      <c r="F45" s="24">
        <f>SUM(F43:F44)</f>
        <v>8312.1</v>
      </c>
    </row>
    <row r="46" spans="1:6" ht="15" hidden="1" customHeight="1" outlineLevel="2" x14ac:dyDescent="0.3">
      <c r="A46" s="229" t="s">
        <v>50</v>
      </c>
      <c r="B46" s="230"/>
      <c r="C46" s="33" t="s">
        <v>51</v>
      </c>
      <c r="D46" s="33"/>
      <c r="E46" s="23">
        <f>E31+E41+E45</f>
        <v>28255</v>
      </c>
      <c r="F46" s="34">
        <f>F45+F41+F31</f>
        <v>185417.40000000002</v>
      </c>
    </row>
    <row r="47" spans="1:6" ht="17.399999999999999" hidden="1" outlineLevel="2" x14ac:dyDescent="0.3">
      <c r="A47" s="231" t="s">
        <v>52</v>
      </c>
      <c r="B47" s="232"/>
      <c r="C47" s="232"/>
      <c r="D47" s="232"/>
      <c r="E47" s="232"/>
      <c r="F47" s="233"/>
    </row>
    <row r="48" spans="1:6" hidden="1" outlineLevel="2" x14ac:dyDescent="0.3">
      <c r="A48" s="220" t="s">
        <v>8</v>
      </c>
      <c r="B48" s="221"/>
      <c r="C48" s="221"/>
      <c r="D48" s="221"/>
      <c r="E48" s="221"/>
      <c r="F48" s="222"/>
    </row>
    <row r="49" spans="1:6" hidden="1" outlineLevel="2" x14ac:dyDescent="0.3">
      <c r="A49" s="35">
        <v>1</v>
      </c>
      <c r="B49" s="15" t="s">
        <v>53</v>
      </c>
      <c r="C49" s="16">
        <v>1968</v>
      </c>
      <c r="D49" s="16" t="s">
        <v>18</v>
      </c>
      <c r="E49" s="17">
        <v>1233</v>
      </c>
      <c r="F49" s="18">
        <v>16500</v>
      </c>
    </row>
    <row r="50" spans="1:6" hidden="1" outlineLevel="2" x14ac:dyDescent="0.3">
      <c r="A50" s="35">
        <v>2</v>
      </c>
      <c r="B50" s="15" t="s">
        <v>54</v>
      </c>
      <c r="C50" s="16">
        <v>1983</v>
      </c>
      <c r="D50" s="16" t="s">
        <v>14</v>
      </c>
      <c r="E50" s="17">
        <v>1078</v>
      </c>
      <c r="F50" s="18">
        <v>9289.7000000000007</v>
      </c>
    </row>
    <row r="51" spans="1:6" hidden="1" outlineLevel="2" x14ac:dyDescent="0.3">
      <c r="A51" s="35">
        <v>3</v>
      </c>
      <c r="B51" s="15" t="s">
        <v>55</v>
      </c>
      <c r="C51" s="16">
        <v>1950</v>
      </c>
      <c r="D51" s="16" t="s">
        <v>20</v>
      </c>
      <c r="E51" s="17">
        <v>1968</v>
      </c>
      <c r="F51" s="18">
        <v>12160.2</v>
      </c>
    </row>
    <row r="52" spans="1:6" hidden="1" outlineLevel="2" x14ac:dyDescent="0.3">
      <c r="A52" s="35">
        <v>4</v>
      </c>
      <c r="B52" s="15" t="s">
        <v>56</v>
      </c>
      <c r="C52" s="16">
        <v>1983</v>
      </c>
      <c r="D52" s="16" t="s">
        <v>14</v>
      </c>
      <c r="E52" s="17">
        <v>1428</v>
      </c>
      <c r="F52" s="18">
        <v>9696.6</v>
      </c>
    </row>
    <row r="53" spans="1:6" hidden="1" outlineLevel="2" x14ac:dyDescent="0.3">
      <c r="A53" s="35">
        <v>5</v>
      </c>
      <c r="B53" s="15" t="s">
        <v>57</v>
      </c>
      <c r="C53" s="16">
        <v>1969</v>
      </c>
      <c r="D53" s="16" t="s">
        <v>10</v>
      </c>
      <c r="E53" s="17">
        <v>888</v>
      </c>
      <c r="F53" s="18">
        <v>5723.8</v>
      </c>
    </row>
    <row r="54" spans="1:6" hidden="1" outlineLevel="2" x14ac:dyDescent="0.3">
      <c r="A54" s="35">
        <v>6</v>
      </c>
      <c r="B54" s="15" t="s">
        <v>11</v>
      </c>
      <c r="C54" s="16">
        <v>1961</v>
      </c>
      <c r="D54" s="16" t="s">
        <v>12</v>
      </c>
      <c r="E54" s="17">
        <v>912</v>
      </c>
      <c r="F54" s="18">
        <v>5047.3999999999996</v>
      </c>
    </row>
    <row r="55" spans="1:6" hidden="1" outlineLevel="2" x14ac:dyDescent="0.3">
      <c r="A55" s="35">
        <v>7</v>
      </c>
      <c r="B55" s="15" t="s">
        <v>58</v>
      </c>
      <c r="C55" s="16">
        <v>1967</v>
      </c>
      <c r="D55" s="16" t="s">
        <v>18</v>
      </c>
      <c r="E55" s="17">
        <v>652</v>
      </c>
      <c r="F55" s="18">
        <v>6367</v>
      </c>
    </row>
    <row r="56" spans="1:6" hidden="1" outlineLevel="2" x14ac:dyDescent="0.3">
      <c r="A56" s="35">
        <v>8</v>
      </c>
      <c r="B56" s="15" t="s">
        <v>59</v>
      </c>
      <c r="C56" s="16">
        <v>1969</v>
      </c>
      <c r="D56" s="16" t="s">
        <v>60</v>
      </c>
      <c r="E56" s="17">
        <v>887</v>
      </c>
      <c r="F56" s="18">
        <v>7080</v>
      </c>
    </row>
    <row r="57" spans="1:6" hidden="1" outlineLevel="2" x14ac:dyDescent="0.3">
      <c r="A57" s="35">
        <v>9</v>
      </c>
      <c r="B57" s="15" t="s">
        <v>61</v>
      </c>
      <c r="C57" s="16">
        <v>1948</v>
      </c>
      <c r="D57" s="16" t="s">
        <v>20</v>
      </c>
      <c r="E57" s="17">
        <v>1342</v>
      </c>
      <c r="F57" s="18">
        <v>3650.1</v>
      </c>
    </row>
    <row r="58" spans="1:6" hidden="1" outlineLevel="2" x14ac:dyDescent="0.3">
      <c r="A58" s="35">
        <v>10</v>
      </c>
      <c r="B58" s="15" t="s">
        <v>62</v>
      </c>
      <c r="C58" s="16">
        <v>1948</v>
      </c>
      <c r="D58" s="16" t="s">
        <v>20</v>
      </c>
      <c r="E58" s="17">
        <v>1380</v>
      </c>
      <c r="F58" s="18">
        <v>6738.9</v>
      </c>
    </row>
    <row r="59" spans="1:6" hidden="1" outlineLevel="2" x14ac:dyDescent="0.3">
      <c r="A59" s="35">
        <v>11</v>
      </c>
      <c r="B59" s="15" t="s">
        <v>63</v>
      </c>
      <c r="C59" s="16">
        <v>1991</v>
      </c>
      <c r="D59" s="16" t="s">
        <v>14</v>
      </c>
      <c r="E59" s="17">
        <v>402</v>
      </c>
      <c r="F59" s="18">
        <v>3122.1</v>
      </c>
    </row>
    <row r="60" spans="1:6" hidden="1" outlineLevel="2" x14ac:dyDescent="0.3">
      <c r="A60" s="35">
        <v>12</v>
      </c>
      <c r="B60" s="15" t="s">
        <v>64</v>
      </c>
      <c r="C60" s="16">
        <v>1963</v>
      </c>
      <c r="D60" s="16" t="s">
        <v>12</v>
      </c>
      <c r="E60" s="17">
        <v>706</v>
      </c>
      <c r="F60" s="18">
        <v>8708.7999999999993</v>
      </c>
    </row>
    <row r="61" spans="1:6" hidden="1" outlineLevel="2" x14ac:dyDescent="0.3">
      <c r="A61" s="35">
        <v>13</v>
      </c>
      <c r="B61" s="15" t="s">
        <v>65</v>
      </c>
      <c r="C61" s="16">
        <v>1959</v>
      </c>
      <c r="D61" s="16" t="s">
        <v>12</v>
      </c>
      <c r="E61" s="17">
        <v>885</v>
      </c>
      <c r="F61" s="18">
        <v>9984.5</v>
      </c>
    </row>
    <row r="62" spans="1:6" hidden="1" outlineLevel="2" x14ac:dyDescent="0.3">
      <c r="A62" s="35">
        <v>14</v>
      </c>
      <c r="B62" s="15" t="s">
        <v>66</v>
      </c>
      <c r="C62" s="16">
        <v>1975</v>
      </c>
      <c r="D62" s="16" t="s">
        <v>67</v>
      </c>
      <c r="E62" s="17">
        <v>1014</v>
      </c>
      <c r="F62" s="18">
        <v>3702.3</v>
      </c>
    </row>
    <row r="63" spans="1:6" hidden="1" outlineLevel="2" x14ac:dyDescent="0.3">
      <c r="A63" s="35">
        <v>15</v>
      </c>
      <c r="B63" s="15" t="s">
        <v>68</v>
      </c>
      <c r="C63" s="16">
        <v>1992</v>
      </c>
      <c r="D63" s="16" t="s">
        <v>14</v>
      </c>
      <c r="E63" s="17">
        <v>723</v>
      </c>
      <c r="F63" s="18">
        <v>2153.5</v>
      </c>
    </row>
    <row r="64" spans="1:6" hidden="1" outlineLevel="2" x14ac:dyDescent="0.3">
      <c r="A64" s="35">
        <v>16</v>
      </c>
      <c r="B64" s="15" t="s">
        <v>69</v>
      </c>
      <c r="C64" s="16">
        <v>1952</v>
      </c>
      <c r="D64" s="16" t="s">
        <v>20</v>
      </c>
      <c r="E64" s="17">
        <v>1535</v>
      </c>
      <c r="F64" s="18">
        <v>12855.4</v>
      </c>
    </row>
    <row r="65" spans="1:6" hidden="1" outlineLevel="2" x14ac:dyDescent="0.3">
      <c r="A65" s="35">
        <v>17</v>
      </c>
      <c r="B65" s="15" t="s">
        <v>70</v>
      </c>
      <c r="C65" s="16">
        <v>1982</v>
      </c>
      <c r="D65" s="16" t="s">
        <v>67</v>
      </c>
      <c r="E65" s="17">
        <v>1767</v>
      </c>
      <c r="F65" s="18">
        <v>65.400000000000006</v>
      </c>
    </row>
    <row r="66" spans="1:6" hidden="1" outlineLevel="2" x14ac:dyDescent="0.3">
      <c r="A66" s="35">
        <v>18</v>
      </c>
      <c r="B66" s="15" t="s">
        <v>71</v>
      </c>
      <c r="C66" s="16">
        <v>1979</v>
      </c>
      <c r="D66" s="16" t="s">
        <v>38</v>
      </c>
      <c r="E66" s="17">
        <v>873</v>
      </c>
      <c r="F66" s="18">
        <v>552.79999999999995</v>
      </c>
    </row>
    <row r="67" spans="1:6" hidden="1" outlineLevel="2" x14ac:dyDescent="0.3">
      <c r="A67" s="35">
        <v>19</v>
      </c>
      <c r="B67" s="15" t="s">
        <v>72</v>
      </c>
      <c r="C67" s="16">
        <v>1954</v>
      </c>
      <c r="D67" s="16" t="s">
        <v>20</v>
      </c>
      <c r="E67" s="17">
        <v>2018</v>
      </c>
      <c r="F67" s="18">
        <v>13238.4</v>
      </c>
    </row>
    <row r="68" spans="1:6" hidden="1" outlineLevel="2" x14ac:dyDescent="0.3">
      <c r="A68" s="35">
        <v>20</v>
      </c>
      <c r="B68" s="15" t="s">
        <v>73</v>
      </c>
      <c r="C68" s="16">
        <v>1952</v>
      </c>
      <c r="D68" s="16" t="s">
        <v>20</v>
      </c>
      <c r="E68" s="17">
        <v>1696</v>
      </c>
      <c r="F68" s="18">
        <v>1126.5</v>
      </c>
    </row>
    <row r="69" spans="1:6" hidden="1" outlineLevel="2" x14ac:dyDescent="0.3">
      <c r="A69" s="35">
        <v>21</v>
      </c>
      <c r="B69" s="15" t="s">
        <v>74</v>
      </c>
      <c r="C69" s="16">
        <v>1951</v>
      </c>
      <c r="D69" s="16" t="s">
        <v>20</v>
      </c>
      <c r="E69" s="17">
        <v>1862</v>
      </c>
      <c r="F69" s="18">
        <v>3189</v>
      </c>
    </row>
    <row r="70" spans="1:6" hidden="1" outlineLevel="2" x14ac:dyDescent="0.3">
      <c r="A70" s="35">
        <v>22</v>
      </c>
      <c r="B70" s="15" t="s">
        <v>75</v>
      </c>
      <c r="C70" s="16">
        <v>1951</v>
      </c>
      <c r="D70" s="16" t="s">
        <v>20</v>
      </c>
      <c r="E70" s="17">
        <v>1920</v>
      </c>
      <c r="F70" s="18">
        <v>14700</v>
      </c>
    </row>
    <row r="71" spans="1:6" hidden="1" outlineLevel="2" x14ac:dyDescent="0.3">
      <c r="A71" s="35">
        <v>23</v>
      </c>
      <c r="B71" s="15" t="s">
        <v>76</v>
      </c>
      <c r="C71" s="16">
        <v>1951</v>
      </c>
      <c r="D71" s="16" t="s">
        <v>20</v>
      </c>
      <c r="E71" s="17">
        <v>1862</v>
      </c>
      <c r="F71" s="18">
        <v>11030</v>
      </c>
    </row>
    <row r="72" spans="1:6" hidden="1" outlineLevel="2" x14ac:dyDescent="0.3">
      <c r="A72" s="35">
        <v>24</v>
      </c>
      <c r="B72" s="15" t="s">
        <v>77</v>
      </c>
      <c r="C72" s="16">
        <v>1964</v>
      </c>
      <c r="D72" s="16" t="s">
        <v>12</v>
      </c>
      <c r="E72" s="17">
        <v>891</v>
      </c>
      <c r="F72" s="18">
        <v>7170.2</v>
      </c>
    </row>
    <row r="73" spans="1:6" hidden="1" outlineLevel="2" x14ac:dyDescent="0.3">
      <c r="A73" s="35">
        <v>25</v>
      </c>
      <c r="B73" s="15" t="s">
        <v>78</v>
      </c>
      <c r="C73" s="16">
        <v>1965</v>
      </c>
      <c r="D73" s="16" t="s">
        <v>12</v>
      </c>
      <c r="E73" s="17">
        <v>450</v>
      </c>
      <c r="F73" s="18">
        <v>2802.4</v>
      </c>
    </row>
    <row r="74" spans="1:6" hidden="1" outlineLevel="2" x14ac:dyDescent="0.3">
      <c r="A74" s="35">
        <v>26</v>
      </c>
      <c r="B74" s="15" t="s">
        <v>79</v>
      </c>
      <c r="C74" s="16">
        <v>1954</v>
      </c>
      <c r="D74" s="16" t="s">
        <v>20</v>
      </c>
      <c r="E74" s="17">
        <v>2400</v>
      </c>
      <c r="F74" s="18">
        <v>5025.1000000000004</v>
      </c>
    </row>
    <row r="75" spans="1:6" hidden="1" outlineLevel="2" x14ac:dyDescent="0.3">
      <c r="A75" s="14"/>
      <c r="B75" s="20" t="s">
        <v>33</v>
      </c>
      <c r="C75" s="20"/>
      <c r="D75" s="36"/>
      <c r="E75" s="37">
        <f>SUM(E49:E74)</f>
        <v>32772</v>
      </c>
      <c r="F75" s="24">
        <f>SUM(F49:F74)</f>
        <v>181680.10000000003</v>
      </c>
    </row>
    <row r="76" spans="1:6" ht="15" hidden="1" customHeight="1" outlineLevel="2" x14ac:dyDescent="0.3">
      <c r="A76" s="226" t="s">
        <v>34</v>
      </c>
      <c r="B76" s="227"/>
      <c r="C76" s="227"/>
      <c r="D76" s="227"/>
      <c r="E76" s="227"/>
      <c r="F76" s="228"/>
    </row>
    <row r="77" spans="1:6" hidden="1" outlineLevel="2" x14ac:dyDescent="0.3">
      <c r="A77" s="35">
        <v>1</v>
      </c>
      <c r="B77" s="15" t="s">
        <v>80</v>
      </c>
      <c r="C77" s="16">
        <v>1987</v>
      </c>
      <c r="D77" s="16" t="s">
        <v>38</v>
      </c>
      <c r="E77" s="17">
        <v>600</v>
      </c>
      <c r="F77" s="18">
        <v>1800</v>
      </c>
    </row>
    <row r="78" spans="1:6" hidden="1" outlineLevel="2" x14ac:dyDescent="0.3">
      <c r="A78" s="35">
        <v>2</v>
      </c>
      <c r="B78" s="15" t="s">
        <v>81</v>
      </c>
      <c r="C78" s="16">
        <v>1969</v>
      </c>
      <c r="D78" s="16" t="s">
        <v>44</v>
      </c>
      <c r="E78" s="17">
        <v>690</v>
      </c>
      <c r="F78" s="18">
        <v>7985</v>
      </c>
    </row>
    <row r="79" spans="1:6" hidden="1" outlineLevel="2" x14ac:dyDescent="0.3">
      <c r="A79" s="35">
        <v>3</v>
      </c>
      <c r="B79" s="15" t="s">
        <v>82</v>
      </c>
      <c r="C79" s="16">
        <v>1973</v>
      </c>
      <c r="D79" s="16" t="s">
        <v>44</v>
      </c>
      <c r="E79" s="17">
        <v>690</v>
      </c>
      <c r="F79" s="18">
        <v>7025.3</v>
      </c>
    </row>
    <row r="80" spans="1:6" hidden="1" outlineLevel="2" x14ac:dyDescent="0.3">
      <c r="A80" s="28"/>
      <c r="B80" s="29" t="s">
        <v>33</v>
      </c>
      <c r="C80" s="30"/>
      <c r="D80" s="30"/>
      <c r="E80" s="23">
        <f>E77+E79+E79</f>
        <v>1980</v>
      </c>
      <c r="F80" s="24">
        <f>SUM(F77:F79)</f>
        <v>16810.3</v>
      </c>
    </row>
    <row r="81" spans="1:6" ht="15" hidden="1" customHeight="1" outlineLevel="2" x14ac:dyDescent="0.3">
      <c r="A81" s="226" t="s">
        <v>46</v>
      </c>
      <c r="B81" s="227"/>
      <c r="C81" s="227"/>
      <c r="D81" s="227"/>
      <c r="E81" s="227"/>
      <c r="F81" s="228"/>
    </row>
    <row r="82" spans="1:6" hidden="1" outlineLevel="2" x14ac:dyDescent="0.3">
      <c r="A82" s="35">
        <v>1</v>
      </c>
      <c r="B82" s="25" t="s">
        <v>83</v>
      </c>
      <c r="C82" s="16">
        <v>1978</v>
      </c>
      <c r="D82" s="16" t="s">
        <v>38</v>
      </c>
      <c r="E82" s="17">
        <v>911</v>
      </c>
      <c r="F82" s="18">
        <v>9411.9</v>
      </c>
    </row>
    <row r="83" spans="1:6" hidden="1" outlineLevel="2" x14ac:dyDescent="0.3">
      <c r="A83" s="35">
        <v>2</v>
      </c>
      <c r="B83" s="15" t="s">
        <v>84</v>
      </c>
      <c r="C83" s="16">
        <v>1976</v>
      </c>
      <c r="D83" s="16" t="s">
        <v>85</v>
      </c>
      <c r="E83" s="17">
        <v>1145</v>
      </c>
      <c r="F83" s="18">
        <v>14156.5</v>
      </c>
    </row>
    <row r="84" spans="1:6" hidden="1" outlineLevel="2" x14ac:dyDescent="0.3">
      <c r="A84" s="14"/>
      <c r="B84" s="15" t="s">
        <v>33</v>
      </c>
      <c r="C84" s="27"/>
      <c r="D84" s="27"/>
      <c r="E84" s="38">
        <f>SUM(E82:E83)</f>
        <v>2056</v>
      </c>
      <c r="F84" s="24">
        <f>SUM(F82:F83)</f>
        <v>23568.400000000001</v>
      </c>
    </row>
    <row r="85" spans="1:6" ht="15" hidden="1" customHeight="1" outlineLevel="2" x14ac:dyDescent="0.3">
      <c r="A85" s="234" t="s">
        <v>86</v>
      </c>
      <c r="B85" s="235"/>
      <c r="C85" s="39"/>
      <c r="D85" s="33" t="s">
        <v>87</v>
      </c>
      <c r="E85" s="40">
        <f>E75+E80+E84</f>
        <v>36808</v>
      </c>
      <c r="F85" s="41">
        <f>F84+F80+F75</f>
        <v>222058.80000000005</v>
      </c>
    </row>
    <row r="86" spans="1:6" ht="17.399999999999999" hidden="1" outlineLevel="2" collapsed="1" x14ac:dyDescent="0.3">
      <c r="A86" s="231" t="s">
        <v>88</v>
      </c>
      <c r="B86" s="232"/>
      <c r="C86" s="232"/>
      <c r="D86" s="232"/>
      <c r="E86" s="232"/>
      <c r="F86" s="233"/>
    </row>
    <row r="87" spans="1:6" ht="15" hidden="1" customHeight="1" outlineLevel="3" x14ac:dyDescent="0.3">
      <c r="A87" s="220" t="s">
        <v>8</v>
      </c>
      <c r="B87" s="221"/>
      <c r="C87" s="221"/>
      <c r="D87" s="221"/>
      <c r="E87" s="221"/>
      <c r="F87" s="222"/>
    </row>
    <row r="88" spans="1:6" ht="21.75" hidden="1" customHeight="1" outlineLevel="3" x14ac:dyDescent="0.3">
      <c r="A88" s="35">
        <v>1</v>
      </c>
      <c r="B88" s="19" t="s">
        <v>89</v>
      </c>
      <c r="C88" s="27">
        <v>1968</v>
      </c>
      <c r="D88" s="27" t="s">
        <v>18</v>
      </c>
      <c r="E88" s="17">
        <v>1233</v>
      </c>
      <c r="F88" s="42">
        <v>1312.6</v>
      </c>
    </row>
    <row r="89" spans="1:6" ht="19.5" hidden="1" customHeight="1" outlineLevel="3" x14ac:dyDescent="0.3">
      <c r="A89" s="35">
        <f>A88+1</f>
        <v>2</v>
      </c>
      <c r="B89" s="19" t="s">
        <v>90</v>
      </c>
      <c r="C89" s="27">
        <v>1966</v>
      </c>
      <c r="D89" s="27" t="s">
        <v>10</v>
      </c>
      <c r="E89" s="17">
        <v>655</v>
      </c>
      <c r="F89" s="42">
        <v>7571.1</v>
      </c>
    </row>
    <row r="90" spans="1:6" ht="18" hidden="1" customHeight="1" outlineLevel="3" x14ac:dyDescent="0.3">
      <c r="A90" s="35">
        <f t="shared" ref="A90:A117" si="0">A89+1</f>
        <v>3</v>
      </c>
      <c r="B90" s="19" t="s">
        <v>91</v>
      </c>
      <c r="C90" s="27">
        <v>1950</v>
      </c>
      <c r="D90" s="27" t="s">
        <v>20</v>
      </c>
      <c r="E90" s="17">
        <v>1968</v>
      </c>
      <c r="F90" s="42">
        <v>4167.8</v>
      </c>
    </row>
    <row r="91" spans="1:6" ht="18" hidden="1" customHeight="1" outlineLevel="3" x14ac:dyDescent="0.3">
      <c r="A91" s="35">
        <f t="shared" si="0"/>
        <v>4</v>
      </c>
      <c r="B91" s="19" t="s">
        <v>92</v>
      </c>
      <c r="C91" s="27">
        <v>1969</v>
      </c>
      <c r="D91" s="27" t="s">
        <v>10</v>
      </c>
      <c r="E91" s="17">
        <v>888</v>
      </c>
      <c r="F91" s="42">
        <v>9221.58</v>
      </c>
    </row>
    <row r="92" spans="1:6" ht="18.75" hidden="1" customHeight="1" outlineLevel="3" x14ac:dyDescent="0.3">
      <c r="A92" s="35">
        <f t="shared" si="0"/>
        <v>5</v>
      </c>
      <c r="B92" s="19" t="s">
        <v>93</v>
      </c>
      <c r="C92" s="27">
        <v>1961</v>
      </c>
      <c r="D92" s="27" t="s">
        <v>12</v>
      </c>
      <c r="E92" s="17">
        <v>912</v>
      </c>
      <c r="F92" s="42">
        <v>8101</v>
      </c>
    </row>
    <row r="93" spans="1:6" ht="16.5" hidden="1" customHeight="1" outlineLevel="3" x14ac:dyDescent="0.3">
      <c r="A93" s="35">
        <f t="shared" si="0"/>
        <v>6</v>
      </c>
      <c r="B93" s="19" t="s">
        <v>94</v>
      </c>
      <c r="C93" s="27">
        <v>1967</v>
      </c>
      <c r="D93" s="27" t="s">
        <v>18</v>
      </c>
      <c r="E93" s="17">
        <v>652</v>
      </c>
      <c r="F93" s="42">
        <v>1536.2</v>
      </c>
    </row>
    <row r="94" spans="1:6" ht="18" hidden="1" customHeight="1" outlineLevel="3" x14ac:dyDescent="0.3">
      <c r="A94" s="35">
        <f t="shared" si="0"/>
        <v>7</v>
      </c>
      <c r="B94" s="19" t="s">
        <v>95</v>
      </c>
      <c r="C94" s="27">
        <v>1969</v>
      </c>
      <c r="D94" s="27" t="s">
        <v>60</v>
      </c>
      <c r="E94" s="17">
        <v>887</v>
      </c>
      <c r="F94" s="42">
        <v>6040.75</v>
      </c>
    </row>
    <row r="95" spans="1:6" ht="20.25" hidden="1" customHeight="1" outlineLevel="3" x14ac:dyDescent="0.3">
      <c r="A95" s="35">
        <f t="shared" si="0"/>
        <v>8</v>
      </c>
      <c r="B95" s="19" t="s">
        <v>96</v>
      </c>
      <c r="C95" s="27">
        <v>1948</v>
      </c>
      <c r="D95" s="27" t="s">
        <v>20</v>
      </c>
      <c r="E95" s="17">
        <v>1342</v>
      </c>
      <c r="F95" s="42">
        <v>9114.9</v>
      </c>
    </row>
    <row r="96" spans="1:6" ht="19.5" hidden="1" customHeight="1" outlineLevel="3" x14ac:dyDescent="0.3">
      <c r="A96" s="35">
        <f t="shared" si="0"/>
        <v>9</v>
      </c>
      <c r="B96" s="19" t="s">
        <v>97</v>
      </c>
      <c r="C96" s="27">
        <v>1948</v>
      </c>
      <c r="D96" s="27" t="s">
        <v>20</v>
      </c>
      <c r="E96" s="17">
        <v>1380</v>
      </c>
      <c r="F96" s="42">
        <v>6478.1</v>
      </c>
    </row>
    <row r="97" spans="1:6" ht="19.5" hidden="1" customHeight="1" outlineLevel="3" x14ac:dyDescent="0.3">
      <c r="A97" s="35">
        <f t="shared" si="0"/>
        <v>10</v>
      </c>
      <c r="B97" s="19" t="s">
        <v>98</v>
      </c>
      <c r="C97" s="27">
        <v>1963</v>
      </c>
      <c r="D97" s="27" t="s">
        <v>12</v>
      </c>
      <c r="E97" s="17">
        <v>706</v>
      </c>
      <c r="F97" s="42">
        <v>970.8</v>
      </c>
    </row>
    <row r="98" spans="1:6" ht="30" hidden="1" customHeight="1" outlineLevel="3" x14ac:dyDescent="0.3">
      <c r="A98" s="35">
        <f t="shared" si="0"/>
        <v>11</v>
      </c>
      <c r="B98" s="19" t="s">
        <v>99</v>
      </c>
      <c r="C98" s="27">
        <v>1982</v>
      </c>
      <c r="D98" s="27" t="s">
        <v>14</v>
      </c>
      <c r="E98" s="17">
        <v>1050</v>
      </c>
      <c r="F98" s="42">
        <v>7463</v>
      </c>
    </row>
    <row r="99" spans="1:6" ht="18.75" hidden="1" customHeight="1" outlineLevel="3" x14ac:dyDescent="0.3">
      <c r="A99" s="35">
        <f t="shared" si="0"/>
        <v>12</v>
      </c>
      <c r="B99" s="19" t="s">
        <v>100</v>
      </c>
      <c r="C99" s="27">
        <v>1981</v>
      </c>
      <c r="D99" s="27" t="s">
        <v>38</v>
      </c>
      <c r="E99" s="17">
        <v>576</v>
      </c>
      <c r="F99" s="42">
        <v>4530</v>
      </c>
    </row>
    <row r="100" spans="1:6" ht="16.5" hidden="1" customHeight="1" outlineLevel="3" x14ac:dyDescent="0.3">
      <c r="A100" s="35">
        <f t="shared" si="0"/>
        <v>13</v>
      </c>
      <c r="B100" s="19" t="s">
        <v>101</v>
      </c>
      <c r="C100" s="27">
        <v>1966</v>
      </c>
      <c r="D100" s="27" t="s">
        <v>12</v>
      </c>
      <c r="E100" s="17">
        <v>882</v>
      </c>
      <c r="F100" s="42">
        <v>12202</v>
      </c>
    </row>
    <row r="101" spans="1:6" ht="18" hidden="1" customHeight="1" outlineLevel="3" x14ac:dyDescent="0.3">
      <c r="A101" s="35">
        <f t="shared" si="0"/>
        <v>14</v>
      </c>
      <c r="B101" s="19" t="s">
        <v>102</v>
      </c>
      <c r="C101" s="27">
        <v>1964</v>
      </c>
      <c r="D101" s="27" t="s">
        <v>10</v>
      </c>
      <c r="E101" s="17">
        <v>888</v>
      </c>
      <c r="F101" s="42">
        <v>12027</v>
      </c>
    </row>
    <row r="102" spans="1:6" ht="19.5" hidden="1" customHeight="1" outlineLevel="3" x14ac:dyDescent="0.3">
      <c r="A102" s="35">
        <f t="shared" si="0"/>
        <v>15</v>
      </c>
      <c r="B102" s="19" t="s">
        <v>103</v>
      </c>
      <c r="C102" s="27">
        <v>1982</v>
      </c>
      <c r="D102" s="27" t="s">
        <v>14</v>
      </c>
      <c r="E102" s="17">
        <v>725</v>
      </c>
      <c r="F102" s="42">
        <v>7479.8</v>
      </c>
    </row>
    <row r="103" spans="1:6" ht="19.5" hidden="1" customHeight="1" outlineLevel="3" x14ac:dyDescent="0.3">
      <c r="A103" s="35">
        <f t="shared" si="0"/>
        <v>16</v>
      </c>
      <c r="B103" s="19" t="s">
        <v>104</v>
      </c>
      <c r="C103" s="27">
        <v>1955</v>
      </c>
      <c r="D103" s="27" t="s">
        <v>20</v>
      </c>
      <c r="E103" s="17">
        <v>1691</v>
      </c>
      <c r="F103" s="42">
        <v>456.7</v>
      </c>
    </row>
    <row r="104" spans="1:6" ht="21" hidden="1" customHeight="1" outlineLevel="3" x14ac:dyDescent="0.3">
      <c r="A104" s="35">
        <f t="shared" si="0"/>
        <v>17</v>
      </c>
      <c r="B104" s="19" t="s">
        <v>105</v>
      </c>
      <c r="C104" s="27">
        <v>1956</v>
      </c>
      <c r="D104" s="27" t="s">
        <v>20</v>
      </c>
      <c r="E104" s="17">
        <v>1514</v>
      </c>
      <c r="F104" s="42">
        <v>727.7</v>
      </c>
    </row>
    <row r="105" spans="1:6" ht="20.25" hidden="1" customHeight="1" outlineLevel="3" x14ac:dyDescent="0.3">
      <c r="A105" s="35">
        <f t="shared" si="0"/>
        <v>18</v>
      </c>
      <c r="B105" s="19" t="s">
        <v>106</v>
      </c>
      <c r="C105" s="27">
        <v>1969</v>
      </c>
      <c r="D105" s="27" t="s">
        <v>10</v>
      </c>
      <c r="E105" s="17">
        <v>887</v>
      </c>
      <c r="F105" s="42">
        <v>7337.7</v>
      </c>
    </row>
    <row r="106" spans="1:6" ht="19.5" hidden="1" customHeight="1" outlineLevel="3" x14ac:dyDescent="0.3">
      <c r="A106" s="35">
        <f t="shared" si="0"/>
        <v>19</v>
      </c>
      <c r="B106" s="19" t="s">
        <v>107</v>
      </c>
      <c r="C106" s="27">
        <v>1967</v>
      </c>
      <c r="D106" s="27" t="s">
        <v>18</v>
      </c>
      <c r="E106" s="17">
        <v>649</v>
      </c>
      <c r="F106" s="42">
        <v>7736.2</v>
      </c>
    </row>
    <row r="107" spans="1:6" ht="19.5" hidden="1" customHeight="1" outlineLevel="3" x14ac:dyDescent="0.3">
      <c r="A107" s="35">
        <f t="shared" si="0"/>
        <v>20</v>
      </c>
      <c r="B107" s="19" t="s">
        <v>108</v>
      </c>
      <c r="C107" s="27">
        <v>1965</v>
      </c>
      <c r="D107" s="27" t="s">
        <v>18</v>
      </c>
      <c r="E107" s="17">
        <v>658</v>
      </c>
      <c r="F107" s="42">
        <v>5607.2</v>
      </c>
    </row>
    <row r="108" spans="1:6" ht="18" hidden="1" customHeight="1" outlineLevel="3" x14ac:dyDescent="0.3">
      <c r="A108" s="35">
        <f t="shared" si="0"/>
        <v>21</v>
      </c>
      <c r="B108" s="19" t="s">
        <v>109</v>
      </c>
      <c r="C108" s="27">
        <v>1967</v>
      </c>
      <c r="D108" s="27" t="s">
        <v>110</v>
      </c>
      <c r="E108" s="17">
        <v>892</v>
      </c>
      <c r="F108" s="42">
        <v>10310</v>
      </c>
    </row>
    <row r="109" spans="1:6" ht="17.25" hidden="1" customHeight="1" outlineLevel="3" x14ac:dyDescent="0.3">
      <c r="A109" s="35">
        <f t="shared" si="0"/>
        <v>22</v>
      </c>
      <c r="B109" s="19" t="s">
        <v>111</v>
      </c>
      <c r="C109" s="27">
        <v>1973</v>
      </c>
      <c r="D109" s="27" t="s">
        <v>110</v>
      </c>
      <c r="E109" s="17">
        <v>1227</v>
      </c>
      <c r="F109" s="42">
        <v>7577.4</v>
      </c>
    </row>
    <row r="110" spans="1:6" ht="15.75" hidden="1" customHeight="1" outlineLevel="3" x14ac:dyDescent="0.3">
      <c r="A110" s="35">
        <f t="shared" si="0"/>
        <v>23</v>
      </c>
      <c r="B110" s="19" t="s">
        <v>112</v>
      </c>
      <c r="C110" s="27">
        <v>1959</v>
      </c>
      <c r="D110" s="27" t="s">
        <v>12</v>
      </c>
      <c r="E110" s="17">
        <v>885</v>
      </c>
      <c r="F110" s="42">
        <v>11368</v>
      </c>
    </row>
    <row r="111" spans="1:6" ht="27.75" hidden="1" customHeight="1" outlineLevel="3" x14ac:dyDescent="0.3">
      <c r="A111" s="35">
        <f t="shared" si="0"/>
        <v>24</v>
      </c>
      <c r="B111" s="19" t="s">
        <v>113</v>
      </c>
      <c r="C111" s="27">
        <v>1954</v>
      </c>
      <c r="D111" s="27" t="s">
        <v>20</v>
      </c>
      <c r="E111" s="17">
        <v>2400</v>
      </c>
      <c r="F111" s="42">
        <v>5932.3</v>
      </c>
    </row>
    <row r="112" spans="1:6" ht="21" hidden="1" customHeight="1" outlineLevel="3" x14ac:dyDescent="0.3">
      <c r="A112" s="35">
        <f t="shared" si="0"/>
        <v>25</v>
      </c>
      <c r="B112" s="19" t="s">
        <v>114</v>
      </c>
      <c r="C112" s="27">
        <v>1983</v>
      </c>
      <c r="D112" s="27" t="s">
        <v>14</v>
      </c>
      <c r="E112" s="17">
        <v>1428</v>
      </c>
      <c r="F112" s="42">
        <v>1727.8</v>
      </c>
    </row>
    <row r="113" spans="1:6" ht="21.75" hidden="1" customHeight="1" outlineLevel="3" x14ac:dyDescent="0.3">
      <c r="A113" s="35">
        <f t="shared" si="0"/>
        <v>26</v>
      </c>
      <c r="B113" s="19" t="s">
        <v>115</v>
      </c>
      <c r="C113" s="27">
        <v>1951</v>
      </c>
      <c r="D113" s="27" t="s">
        <v>20</v>
      </c>
      <c r="E113" s="17">
        <v>1920</v>
      </c>
      <c r="F113" s="42">
        <v>8502.7999999999993</v>
      </c>
    </row>
    <row r="114" spans="1:6" ht="18" hidden="1" customHeight="1" outlineLevel="3" x14ac:dyDescent="0.3">
      <c r="A114" s="35">
        <f t="shared" si="0"/>
        <v>27</v>
      </c>
      <c r="B114" s="19" t="s">
        <v>116</v>
      </c>
      <c r="C114" s="27">
        <v>1983</v>
      </c>
      <c r="D114" s="27" t="s">
        <v>14</v>
      </c>
      <c r="E114" s="17">
        <v>1078</v>
      </c>
      <c r="F114" s="42">
        <v>564.29999999999995</v>
      </c>
    </row>
    <row r="115" spans="1:6" ht="17.25" hidden="1" customHeight="1" outlineLevel="3" x14ac:dyDescent="0.3">
      <c r="A115" s="35">
        <f t="shared" si="0"/>
        <v>28</v>
      </c>
      <c r="B115" s="19" t="s">
        <v>117</v>
      </c>
      <c r="C115" s="27">
        <v>1952</v>
      </c>
      <c r="D115" s="27" t="s">
        <v>20</v>
      </c>
      <c r="E115" s="17">
        <v>1535</v>
      </c>
      <c r="F115" s="42">
        <v>7345.85</v>
      </c>
    </row>
    <row r="116" spans="1:6" ht="17.25" hidden="1" customHeight="1" outlineLevel="3" x14ac:dyDescent="0.3">
      <c r="A116" s="35">
        <f t="shared" si="0"/>
        <v>29</v>
      </c>
      <c r="B116" s="19" t="s">
        <v>118</v>
      </c>
      <c r="C116" s="27">
        <v>1954</v>
      </c>
      <c r="D116" s="27" t="s">
        <v>20</v>
      </c>
      <c r="E116" s="17">
        <v>2018</v>
      </c>
      <c r="F116" s="42">
        <v>5401.8</v>
      </c>
    </row>
    <row r="117" spans="1:6" ht="18.75" hidden="1" customHeight="1" outlineLevel="3" x14ac:dyDescent="0.3">
      <c r="A117" s="35">
        <f t="shared" si="0"/>
        <v>30</v>
      </c>
      <c r="B117" s="19" t="s">
        <v>119</v>
      </c>
      <c r="C117" s="27">
        <v>1962</v>
      </c>
      <c r="D117" s="27" t="s">
        <v>12</v>
      </c>
      <c r="E117" s="17">
        <v>886</v>
      </c>
      <c r="F117" s="42">
        <v>4399.5</v>
      </c>
    </row>
    <row r="118" spans="1:6" ht="18" hidden="1" customHeight="1" outlineLevel="3" x14ac:dyDescent="0.3">
      <c r="A118" s="35">
        <v>31</v>
      </c>
      <c r="B118" s="19" t="s">
        <v>120</v>
      </c>
      <c r="C118" s="27">
        <v>1967</v>
      </c>
      <c r="D118" s="27" t="s">
        <v>110</v>
      </c>
      <c r="E118" s="17">
        <v>2539</v>
      </c>
      <c r="F118" s="42">
        <v>1501.1</v>
      </c>
    </row>
    <row r="119" spans="1:6" ht="17.25" hidden="1" customHeight="1" outlineLevel="3" x14ac:dyDescent="0.3">
      <c r="A119" s="35">
        <v>32</v>
      </c>
      <c r="B119" s="19" t="s">
        <v>121</v>
      </c>
      <c r="C119" s="27">
        <v>1983</v>
      </c>
      <c r="D119" s="27" t="s">
        <v>14</v>
      </c>
      <c r="E119" s="17">
        <v>740</v>
      </c>
      <c r="F119" s="42">
        <v>460</v>
      </c>
    </row>
    <row r="120" spans="1:6" ht="17.25" hidden="1" customHeight="1" outlineLevel="3" x14ac:dyDescent="0.3">
      <c r="A120" s="35">
        <v>33</v>
      </c>
      <c r="B120" s="19" t="s">
        <v>122</v>
      </c>
      <c r="C120" s="27">
        <v>1983</v>
      </c>
      <c r="D120" s="27">
        <v>84</v>
      </c>
      <c r="E120" s="17">
        <v>569</v>
      </c>
      <c r="F120" s="42">
        <v>843.35</v>
      </c>
    </row>
    <row r="121" spans="1:6" ht="16.5" hidden="1" customHeight="1" outlineLevel="3" x14ac:dyDescent="0.3">
      <c r="A121" s="35">
        <v>34</v>
      </c>
      <c r="B121" s="19" t="s">
        <v>123</v>
      </c>
      <c r="C121" s="27">
        <v>1989</v>
      </c>
      <c r="D121" s="27" t="s">
        <v>67</v>
      </c>
      <c r="E121" s="17">
        <v>2585</v>
      </c>
      <c r="F121" s="42">
        <v>1293.8</v>
      </c>
    </row>
    <row r="122" spans="1:6" ht="15" hidden="1" customHeight="1" outlineLevel="3" x14ac:dyDescent="0.3">
      <c r="A122" s="14"/>
      <c r="B122" s="20" t="s">
        <v>33</v>
      </c>
      <c r="C122" s="20"/>
      <c r="D122" s="36"/>
      <c r="E122" s="23">
        <f>SUM(E88:E121)</f>
        <v>40845</v>
      </c>
      <c r="F122" s="43">
        <f>SUM(F88:F121)</f>
        <v>187310.12999999995</v>
      </c>
    </row>
    <row r="123" spans="1:6" ht="15" hidden="1" customHeight="1" outlineLevel="2" x14ac:dyDescent="0.3">
      <c r="A123" s="226" t="s">
        <v>34</v>
      </c>
      <c r="B123" s="227"/>
      <c r="C123" s="227"/>
      <c r="D123" s="227"/>
      <c r="E123" s="227"/>
      <c r="F123" s="228"/>
    </row>
    <row r="124" spans="1:6" ht="18" hidden="1" customHeight="1" outlineLevel="2" x14ac:dyDescent="0.3">
      <c r="A124" s="35">
        <v>35</v>
      </c>
      <c r="B124" s="26" t="s">
        <v>124</v>
      </c>
      <c r="C124" s="27">
        <v>1982</v>
      </c>
      <c r="D124" s="27" t="s">
        <v>67</v>
      </c>
      <c r="E124" s="17">
        <v>690</v>
      </c>
      <c r="F124" s="18">
        <v>2072.8000000000002</v>
      </c>
    </row>
    <row r="125" spans="1:6" ht="18" hidden="1" customHeight="1" outlineLevel="2" x14ac:dyDescent="0.3">
      <c r="A125" s="35">
        <v>36</v>
      </c>
      <c r="B125" s="26" t="s">
        <v>125</v>
      </c>
      <c r="C125" s="27">
        <v>1982</v>
      </c>
      <c r="D125" s="27" t="s">
        <v>38</v>
      </c>
      <c r="E125" s="17">
        <v>955</v>
      </c>
      <c r="F125" s="18">
        <v>1244.8</v>
      </c>
    </row>
    <row r="126" spans="1:6" ht="17.25" hidden="1" customHeight="1" outlineLevel="2" x14ac:dyDescent="0.3">
      <c r="A126" s="35">
        <v>37</v>
      </c>
      <c r="B126" s="26" t="s">
        <v>126</v>
      </c>
      <c r="C126" s="27">
        <v>1968</v>
      </c>
      <c r="D126" s="27" t="s">
        <v>44</v>
      </c>
      <c r="E126" s="17">
        <v>700</v>
      </c>
      <c r="F126" s="18">
        <v>2167.5</v>
      </c>
    </row>
    <row r="127" spans="1:6" ht="16.5" hidden="1" customHeight="1" outlineLevel="2" x14ac:dyDescent="0.3">
      <c r="A127" s="35">
        <v>38</v>
      </c>
      <c r="B127" s="44" t="s">
        <v>127</v>
      </c>
      <c r="C127" s="27">
        <v>1975</v>
      </c>
      <c r="D127" s="27" t="s">
        <v>67</v>
      </c>
      <c r="E127" s="17">
        <v>1880</v>
      </c>
      <c r="F127" s="18">
        <v>587.70000000000005</v>
      </c>
    </row>
    <row r="128" spans="1:6" hidden="1" outlineLevel="2" x14ac:dyDescent="0.3">
      <c r="A128" s="35">
        <v>39</v>
      </c>
      <c r="B128" s="26" t="s">
        <v>128</v>
      </c>
      <c r="C128" s="27">
        <v>1987</v>
      </c>
      <c r="D128" s="27" t="s">
        <v>38</v>
      </c>
      <c r="E128" s="17">
        <v>1378</v>
      </c>
      <c r="F128" s="18">
        <v>71.5</v>
      </c>
    </row>
    <row r="129" spans="1:6" hidden="1" outlineLevel="2" x14ac:dyDescent="0.3">
      <c r="A129" s="35">
        <v>40</v>
      </c>
      <c r="B129" s="26" t="s">
        <v>129</v>
      </c>
      <c r="C129" s="27">
        <v>1988</v>
      </c>
      <c r="D129" s="27" t="s">
        <v>14</v>
      </c>
      <c r="E129" s="17">
        <v>350</v>
      </c>
      <c r="F129" s="18">
        <v>2598.1999999999998</v>
      </c>
    </row>
    <row r="130" spans="1:6" hidden="1" outlineLevel="2" x14ac:dyDescent="0.3">
      <c r="A130" s="35">
        <v>41</v>
      </c>
      <c r="B130" s="26" t="s">
        <v>130</v>
      </c>
      <c r="C130" s="27">
        <v>1989</v>
      </c>
      <c r="D130" s="27" t="s">
        <v>131</v>
      </c>
      <c r="E130" s="17">
        <v>346</v>
      </c>
      <c r="F130" s="18">
        <v>71.5</v>
      </c>
    </row>
    <row r="131" spans="1:6" hidden="1" outlineLevel="2" x14ac:dyDescent="0.3">
      <c r="A131" s="35">
        <v>42</v>
      </c>
      <c r="B131" s="26" t="s">
        <v>132</v>
      </c>
      <c r="C131" s="27">
        <v>1970</v>
      </c>
      <c r="D131" s="27" t="s">
        <v>44</v>
      </c>
      <c r="E131" s="17">
        <v>698</v>
      </c>
      <c r="F131" s="18">
        <v>5676.4</v>
      </c>
    </row>
    <row r="132" spans="1:6" hidden="1" outlineLevel="2" x14ac:dyDescent="0.3">
      <c r="A132" s="35">
        <v>43</v>
      </c>
      <c r="B132" s="26" t="s">
        <v>133</v>
      </c>
      <c r="C132" s="27">
        <v>1989</v>
      </c>
      <c r="D132" s="27" t="s">
        <v>134</v>
      </c>
      <c r="E132" s="17">
        <v>1916</v>
      </c>
      <c r="F132" s="18">
        <v>134</v>
      </c>
    </row>
    <row r="133" spans="1:6" ht="17.25" hidden="1" customHeight="1" outlineLevel="2" x14ac:dyDescent="0.3">
      <c r="A133" s="35">
        <v>44</v>
      </c>
      <c r="B133" s="44" t="s">
        <v>135</v>
      </c>
      <c r="C133" s="27">
        <v>1981</v>
      </c>
      <c r="D133" s="27" t="s">
        <v>67</v>
      </c>
      <c r="E133" s="17">
        <v>1175</v>
      </c>
      <c r="F133" s="18">
        <v>220.8</v>
      </c>
    </row>
    <row r="134" spans="1:6" hidden="1" outlineLevel="2" x14ac:dyDescent="0.3">
      <c r="A134" s="35">
        <v>45</v>
      </c>
      <c r="B134" s="26" t="s">
        <v>136</v>
      </c>
      <c r="C134" s="27">
        <v>1989</v>
      </c>
      <c r="D134" s="27" t="s">
        <v>134</v>
      </c>
      <c r="E134" s="17">
        <v>622</v>
      </c>
      <c r="F134" s="18">
        <v>178.6</v>
      </c>
    </row>
    <row r="135" spans="1:6" hidden="1" outlineLevel="2" x14ac:dyDescent="0.3">
      <c r="A135" s="35">
        <v>46</v>
      </c>
      <c r="B135" s="26" t="s">
        <v>137</v>
      </c>
      <c r="C135" s="27">
        <v>1982</v>
      </c>
      <c r="D135" s="27" t="s">
        <v>38</v>
      </c>
      <c r="E135" s="17">
        <v>960</v>
      </c>
      <c r="F135" s="18">
        <v>925.1</v>
      </c>
    </row>
    <row r="136" spans="1:6" hidden="1" outlineLevel="2" x14ac:dyDescent="0.3">
      <c r="A136" s="28"/>
      <c r="B136" s="29" t="s">
        <v>33</v>
      </c>
      <c r="C136" s="30"/>
      <c r="D136" s="30"/>
      <c r="E136" s="23">
        <f>SUM(E124:E135)</f>
        <v>11670</v>
      </c>
      <c r="F136" s="24">
        <f>SUM(F124:F135)</f>
        <v>15948.9</v>
      </c>
    </row>
    <row r="137" spans="1:6" ht="15" hidden="1" customHeight="1" outlineLevel="2" x14ac:dyDescent="0.3">
      <c r="A137" s="226" t="s">
        <v>46</v>
      </c>
      <c r="B137" s="227"/>
      <c r="C137" s="227"/>
      <c r="D137" s="227"/>
      <c r="E137" s="227"/>
      <c r="F137" s="228"/>
    </row>
    <row r="138" spans="1:6" ht="17.25" hidden="1" customHeight="1" outlineLevel="2" x14ac:dyDescent="0.3">
      <c r="A138" s="35">
        <f>A135+1</f>
        <v>47</v>
      </c>
      <c r="B138" s="19" t="s">
        <v>138</v>
      </c>
      <c r="C138" s="16">
        <v>1978</v>
      </c>
      <c r="D138" s="16" t="s">
        <v>38</v>
      </c>
      <c r="E138" s="17">
        <v>911</v>
      </c>
      <c r="F138" s="18">
        <v>3173.8</v>
      </c>
    </row>
    <row r="139" spans="1:6" ht="15.75" hidden="1" customHeight="1" outlineLevel="2" x14ac:dyDescent="0.3">
      <c r="A139" s="35">
        <f>A138+1</f>
        <v>48</v>
      </c>
      <c r="B139" s="19" t="s">
        <v>139</v>
      </c>
      <c r="C139" s="32">
        <v>1978</v>
      </c>
      <c r="D139" s="32" t="s">
        <v>85</v>
      </c>
      <c r="E139" s="17">
        <v>1138</v>
      </c>
      <c r="F139" s="18">
        <v>6376.1</v>
      </c>
    </row>
    <row r="140" spans="1:6" ht="16.5" hidden="1" customHeight="1" outlineLevel="2" x14ac:dyDescent="0.3">
      <c r="A140" s="35">
        <f>A139+1</f>
        <v>49</v>
      </c>
      <c r="B140" s="19" t="s">
        <v>140</v>
      </c>
      <c r="C140" s="16">
        <v>1976</v>
      </c>
      <c r="D140" s="16" t="s">
        <v>85</v>
      </c>
      <c r="E140" s="17">
        <v>1145</v>
      </c>
      <c r="F140" s="18">
        <v>2288.1999999999998</v>
      </c>
    </row>
    <row r="141" spans="1:6" hidden="1" outlineLevel="2" x14ac:dyDescent="0.3">
      <c r="A141" s="14"/>
      <c r="B141" s="15" t="s">
        <v>33</v>
      </c>
      <c r="C141" s="27"/>
      <c r="D141" s="27"/>
      <c r="E141" s="23">
        <f>SUM(E138:E140)</f>
        <v>3194</v>
      </c>
      <c r="F141" s="24">
        <f>SUM(F138:F140)</f>
        <v>11838.100000000002</v>
      </c>
    </row>
    <row r="142" spans="1:6" ht="17.25" hidden="1" customHeight="1" outlineLevel="2" x14ac:dyDescent="0.3">
      <c r="A142" s="234" t="s">
        <v>141</v>
      </c>
      <c r="B142" s="235"/>
      <c r="C142" s="30" t="s">
        <v>142</v>
      </c>
      <c r="D142" s="33"/>
      <c r="E142" s="45">
        <f>E122+E136+E141</f>
        <v>55709</v>
      </c>
      <c r="F142" s="41">
        <f>F122+F136+F141</f>
        <v>215097.12999999995</v>
      </c>
    </row>
    <row r="143" spans="1:6" ht="17.25" hidden="1" customHeight="1" outlineLevel="2" x14ac:dyDescent="0.3">
      <c r="A143" s="46"/>
      <c r="B143" s="30"/>
      <c r="C143" s="30"/>
      <c r="D143" s="33"/>
      <c r="E143" s="45"/>
      <c r="F143" s="41"/>
    </row>
    <row r="144" spans="1:6" ht="17.25" hidden="1" customHeight="1" outlineLevel="2" x14ac:dyDescent="0.3">
      <c r="A144" s="231" t="s">
        <v>143</v>
      </c>
      <c r="B144" s="232"/>
      <c r="C144" s="232"/>
      <c r="D144" s="232"/>
      <c r="E144" s="232"/>
      <c r="F144" s="233"/>
    </row>
    <row r="145" spans="1:6" ht="17.25" hidden="1" customHeight="1" outlineLevel="2" x14ac:dyDescent="0.3">
      <c r="A145" s="236" t="s">
        <v>8</v>
      </c>
      <c r="B145" s="237"/>
      <c r="C145" s="237"/>
      <c r="D145" s="237"/>
      <c r="E145" s="237"/>
      <c r="F145" s="238"/>
    </row>
    <row r="146" spans="1:6" ht="17.25" hidden="1" customHeight="1" outlineLevel="2" x14ac:dyDescent="0.3">
      <c r="A146" s="47">
        <v>1</v>
      </c>
      <c r="B146" s="25" t="s">
        <v>144</v>
      </c>
      <c r="C146" s="48">
        <v>1982</v>
      </c>
      <c r="D146" s="48" t="s">
        <v>14</v>
      </c>
      <c r="E146" s="16">
        <v>3379</v>
      </c>
      <c r="F146" s="49">
        <v>14427.5</v>
      </c>
    </row>
    <row r="147" spans="1:6" ht="17.25" hidden="1" customHeight="1" outlineLevel="2" x14ac:dyDescent="0.3">
      <c r="A147" s="50">
        <v>2</v>
      </c>
      <c r="B147" s="51" t="s">
        <v>145</v>
      </c>
      <c r="C147" s="52">
        <v>1965</v>
      </c>
      <c r="D147" s="53" t="s">
        <v>18</v>
      </c>
      <c r="E147" s="54">
        <v>654</v>
      </c>
      <c r="F147" s="55">
        <v>12718.5</v>
      </c>
    </row>
    <row r="148" spans="1:6" ht="17.25" hidden="1" customHeight="1" outlineLevel="2" x14ac:dyDescent="0.3">
      <c r="A148" s="50">
        <v>3</v>
      </c>
      <c r="B148" s="56" t="s">
        <v>146</v>
      </c>
      <c r="C148" s="57">
        <v>1972</v>
      </c>
      <c r="D148" s="57" t="s">
        <v>147</v>
      </c>
      <c r="E148" s="58">
        <v>1398</v>
      </c>
      <c r="F148" s="55">
        <v>8455</v>
      </c>
    </row>
    <row r="149" spans="1:6" ht="17.25" hidden="1" customHeight="1" outlineLevel="2" x14ac:dyDescent="0.3">
      <c r="A149" s="47">
        <v>4</v>
      </c>
      <c r="B149" s="59" t="s">
        <v>148</v>
      </c>
      <c r="C149" s="60">
        <v>1965</v>
      </c>
      <c r="D149" s="60" t="s">
        <v>12</v>
      </c>
      <c r="E149" s="61">
        <v>920</v>
      </c>
      <c r="F149" s="49">
        <v>10472.6</v>
      </c>
    </row>
    <row r="150" spans="1:6" ht="17.25" hidden="1" customHeight="1" outlineLevel="2" x14ac:dyDescent="0.3">
      <c r="A150" s="47">
        <v>5</v>
      </c>
      <c r="B150" s="59" t="s">
        <v>149</v>
      </c>
      <c r="C150" s="62">
        <v>1965</v>
      </c>
      <c r="D150" s="62" t="s">
        <v>12</v>
      </c>
      <c r="E150" s="61">
        <v>925</v>
      </c>
      <c r="F150" s="49">
        <v>645.70000000000005</v>
      </c>
    </row>
    <row r="151" spans="1:6" ht="17.25" hidden="1" customHeight="1" outlineLevel="2" x14ac:dyDescent="0.3">
      <c r="A151" s="50">
        <v>6</v>
      </c>
      <c r="B151" s="56" t="s">
        <v>150</v>
      </c>
      <c r="C151" s="57">
        <v>1971</v>
      </c>
      <c r="D151" s="57" t="s">
        <v>12</v>
      </c>
      <c r="E151" s="58">
        <v>1327</v>
      </c>
      <c r="F151" s="55">
        <v>1867.9</v>
      </c>
    </row>
    <row r="152" spans="1:6" ht="17.25" hidden="1" customHeight="1" outlineLevel="2" x14ac:dyDescent="0.3">
      <c r="A152" s="47">
        <v>7</v>
      </c>
      <c r="B152" s="59" t="s">
        <v>151</v>
      </c>
      <c r="C152" s="62">
        <v>1967</v>
      </c>
      <c r="D152" s="62" t="s">
        <v>10</v>
      </c>
      <c r="E152" s="61">
        <v>652</v>
      </c>
      <c r="F152" s="49">
        <v>6551.1</v>
      </c>
    </row>
    <row r="153" spans="1:6" ht="17.25" hidden="1" customHeight="1" outlineLevel="2" x14ac:dyDescent="0.3">
      <c r="A153" s="47">
        <v>8</v>
      </c>
      <c r="B153" s="59" t="s">
        <v>152</v>
      </c>
      <c r="C153" s="62">
        <v>1965</v>
      </c>
      <c r="D153" s="62" t="s">
        <v>12</v>
      </c>
      <c r="E153" s="61">
        <v>879</v>
      </c>
      <c r="F153" s="49">
        <v>7247.4</v>
      </c>
    </row>
    <row r="154" spans="1:6" ht="17.25" hidden="1" customHeight="1" outlineLevel="2" x14ac:dyDescent="0.3">
      <c r="A154" s="47">
        <v>9</v>
      </c>
      <c r="B154" s="59" t="s">
        <v>153</v>
      </c>
      <c r="C154" s="62">
        <v>1968</v>
      </c>
      <c r="D154" s="62" t="s">
        <v>12</v>
      </c>
      <c r="E154" s="61">
        <v>337</v>
      </c>
      <c r="F154" s="49">
        <v>4831.8999999999996</v>
      </c>
    </row>
    <row r="155" spans="1:6" ht="17.25" hidden="1" customHeight="1" outlineLevel="2" x14ac:dyDescent="0.3">
      <c r="A155" s="47"/>
      <c r="B155" s="59" t="s">
        <v>154</v>
      </c>
      <c r="C155" s="63">
        <v>1953</v>
      </c>
      <c r="D155" s="63" t="s">
        <v>147</v>
      </c>
      <c r="E155" s="64">
        <v>0</v>
      </c>
      <c r="F155" s="49">
        <v>0</v>
      </c>
    </row>
    <row r="156" spans="1:6" ht="17.25" hidden="1" customHeight="1" outlineLevel="2" x14ac:dyDescent="0.3">
      <c r="A156" s="47"/>
      <c r="B156" s="59" t="s">
        <v>155</v>
      </c>
      <c r="C156" s="65">
        <v>1974</v>
      </c>
      <c r="D156" s="65" t="s">
        <v>156</v>
      </c>
      <c r="E156" s="64">
        <v>0</v>
      </c>
      <c r="F156" s="49">
        <v>0</v>
      </c>
    </row>
    <row r="157" spans="1:6" ht="17.25" hidden="1" customHeight="1" outlineLevel="2" x14ac:dyDescent="0.3">
      <c r="A157" s="47">
        <v>10</v>
      </c>
      <c r="B157" s="66" t="s">
        <v>157</v>
      </c>
      <c r="C157" s="65">
        <v>1960</v>
      </c>
      <c r="D157" s="62" t="s">
        <v>12</v>
      </c>
      <c r="E157" s="16">
        <v>680</v>
      </c>
      <c r="F157" s="49">
        <v>7318</v>
      </c>
    </row>
    <row r="158" spans="1:6" ht="17.25" hidden="1" customHeight="1" outlineLevel="2" x14ac:dyDescent="0.3">
      <c r="A158" s="47">
        <v>11</v>
      </c>
      <c r="B158" s="66" t="s">
        <v>158</v>
      </c>
      <c r="C158" s="48">
        <v>1961</v>
      </c>
      <c r="D158" s="62" t="s">
        <v>12</v>
      </c>
      <c r="E158" s="16">
        <v>402</v>
      </c>
      <c r="F158" s="49">
        <v>639</v>
      </c>
    </row>
    <row r="159" spans="1:6" ht="17.25" hidden="1" customHeight="1" outlineLevel="2" x14ac:dyDescent="0.3">
      <c r="A159" s="47">
        <v>12</v>
      </c>
      <c r="B159" s="67" t="s">
        <v>159</v>
      </c>
      <c r="C159" s="68">
        <v>1991</v>
      </c>
      <c r="D159" s="68" t="s">
        <v>14</v>
      </c>
      <c r="E159" s="16">
        <v>2018</v>
      </c>
      <c r="F159" s="49">
        <v>3113</v>
      </c>
    </row>
    <row r="160" spans="1:6" ht="17.25" hidden="1" customHeight="1" outlineLevel="2" x14ac:dyDescent="0.3">
      <c r="A160" s="47">
        <v>13</v>
      </c>
      <c r="B160" s="67" t="s">
        <v>160</v>
      </c>
      <c r="C160" s="16">
        <v>1954</v>
      </c>
      <c r="D160" s="16" t="s">
        <v>20</v>
      </c>
      <c r="E160" s="16">
        <v>1535</v>
      </c>
      <c r="F160" s="49">
        <v>575</v>
      </c>
    </row>
    <row r="161" spans="1:6" ht="17.25" hidden="1" customHeight="1" outlineLevel="2" x14ac:dyDescent="0.3">
      <c r="A161" s="47">
        <v>14</v>
      </c>
      <c r="B161" s="69" t="s">
        <v>161</v>
      </c>
      <c r="C161" s="16">
        <v>1952</v>
      </c>
      <c r="D161" s="16" t="s">
        <v>20</v>
      </c>
      <c r="E161" s="16">
        <v>658</v>
      </c>
      <c r="F161" s="49">
        <v>3450.3</v>
      </c>
    </row>
    <row r="162" spans="1:6" ht="17.25" hidden="1" customHeight="1" outlineLevel="2" x14ac:dyDescent="0.3">
      <c r="A162" s="47">
        <v>15</v>
      </c>
      <c r="B162" s="25" t="s">
        <v>162</v>
      </c>
      <c r="C162" s="68">
        <v>1965</v>
      </c>
      <c r="D162" s="68" t="s">
        <v>18</v>
      </c>
      <c r="E162" s="70">
        <v>889</v>
      </c>
      <c r="F162" s="49">
        <v>3255.5</v>
      </c>
    </row>
    <row r="163" spans="1:6" ht="17.25" hidden="1" customHeight="1" outlineLevel="2" x14ac:dyDescent="0.3">
      <c r="A163" s="47">
        <v>16</v>
      </c>
      <c r="B163" s="25" t="s">
        <v>163</v>
      </c>
      <c r="C163" s="71">
        <v>1967</v>
      </c>
      <c r="D163" s="71" t="s">
        <v>18</v>
      </c>
      <c r="E163" s="70">
        <v>652</v>
      </c>
      <c r="F163" s="49">
        <v>2582.6</v>
      </c>
    </row>
    <row r="164" spans="1:6" ht="17.25" hidden="1" customHeight="1" outlineLevel="2" x14ac:dyDescent="0.3">
      <c r="A164" s="47"/>
      <c r="B164" s="25" t="s">
        <v>164</v>
      </c>
      <c r="C164" s="71">
        <v>1969</v>
      </c>
      <c r="D164" s="71" t="s">
        <v>18</v>
      </c>
      <c r="E164" s="72">
        <v>0</v>
      </c>
      <c r="F164" s="49">
        <v>0</v>
      </c>
    </row>
    <row r="165" spans="1:6" ht="17.25" hidden="1" customHeight="1" outlineLevel="2" x14ac:dyDescent="0.3">
      <c r="A165" s="47">
        <v>17</v>
      </c>
      <c r="B165" s="25" t="s">
        <v>165</v>
      </c>
      <c r="C165" s="68">
        <v>1975</v>
      </c>
      <c r="D165" s="68" t="s">
        <v>67</v>
      </c>
      <c r="E165" s="70">
        <v>886</v>
      </c>
      <c r="F165" s="49">
        <v>2568.8000000000002</v>
      </c>
    </row>
    <row r="166" spans="1:6" ht="17.25" hidden="1" customHeight="1" outlineLevel="2" x14ac:dyDescent="0.3">
      <c r="A166" s="47">
        <v>18</v>
      </c>
      <c r="B166" s="25" t="s">
        <v>166</v>
      </c>
      <c r="C166" s="73">
        <v>1970</v>
      </c>
      <c r="D166" s="73" t="s">
        <v>12</v>
      </c>
      <c r="E166" s="70">
        <v>1232</v>
      </c>
      <c r="F166" s="49">
        <v>1206</v>
      </c>
    </row>
    <row r="167" spans="1:6" ht="17.25" hidden="1" customHeight="1" outlineLevel="2" x14ac:dyDescent="0.3">
      <c r="A167" s="47">
        <v>19</v>
      </c>
      <c r="B167" s="25" t="s">
        <v>167</v>
      </c>
      <c r="C167" s="73">
        <v>1972</v>
      </c>
      <c r="D167" s="73" t="s">
        <v>10</v>
      </c>
      <c r="E167" s="70">
        <v>885</v>
      </c>
      <c r="F167" s="49">
        <v>4277.8</v>
      </c>
    </row>
    <row r="168" spans="1:6" ht="17.25" hidden="1" customHeight="1" outlineLevel="2" x14ac:dyDescent="0.3">
      <c r="A168" s="50">
        <v>20</v>
      </c>
      <c r="B168" s="74" t="s">
        <v>168</v>
      </c>
      <c r="C168" s="75">
        <v>1970</v>
      </c>
      <c r="D168" s="75" t="s">
        <v>10</v>
      </c>
      <c r="E168" s="76">
        <v>2400</v>
      </c>
      <c r="F168" s="55">
        <v>7624</v>
      </c>
    </row>
    <row r="169" spans="1:6" ht="17.25" hidden="1" customHeight="1" outlineLevel="2" x14ac:dyDescent="0.3">
      <c r="A169" s="47">
        <v>21</v>
      </c>
      <c r="B169" s="25" t="s">
        <v>169</v>
      </c>
      <c r="C169" s="71">
        <v>1955</v>
      </c>
      <c r="D169" s="77" t="s">
        <v>170</v>
      </c>
      <c r="E169" s="78">
        <v>1654</v>
      </c>
      <c r="F169" s="49">
        <v>6796.8</v>
      </c>
    </row>
    <row r="170" spans="1:6" ht="17.25" hidden="1" customHeight="1" outlineLevel="2" x14ac:dyDescent="0.3">
      <c r="A170" s="47">
        <v>22</v>
      </c>
      <c r="B170" s="19" t="s">
        <v>171</v>
      </c>
      <c r="C170" s="71">
        <v>1954</v>
      </c>
      <c r="D170" s="77" t="s">
        <v>170</v>
      </c>
      <c r="E170" s="16">
        <v>1968</v>
      </c>
      <c r="F170" s="49">
        <v>9450</v>
      </c>
    </row>
    <row r="171" spans="1:6" ht="17.25" hidden="1" customHeight="1" outlineLevel="2" x14ac:dyDescent="0.3">
      <c r="A171" s="47">
        <v>23</v>
      </c>
      <c r="B171" s="25" t="s">
        <v>172</v>
      </c>
      <c r="C171" s="16">
        <v>1950</v>
      </c>
      <c r="D171" s="16" t="s">
        <v>20</v>
      </c>
      <c r="E171" s="70">
        <v>1979</v>
      </c>
      <c r="F171" s="49">
        <v>2065.6999999999998</v>
      </c>
    </row>
    <row r="172" spans="1:6" ht="17.25" hidden="1" customHeight="1" outlineLevel="2" x14ac:dyDescent="0.3">
      <c r="A172" s="47">
        <v>24</v>
      </c>
      <c r="B172" s="25" t="s">
        <v>173</v>
      </c>
      <c r="C172" s="71">
        <v>1951</v>
      </c>
      <c r="D172" s="71" t="s">
        <v>170</v>
      </c>
      <c r="E172" s="70">
        <v>2326</v>
      </c>
      <c r="F172" s="49">
        <v>5309.6</v>
      </c>
    </row>
    <row r="173" spans="1:6" ht="17.25" hidden="1" customHeight="1" outlineLevel="2" x14ac:dyDescent="0.3">
      <c r="A173" s="47">
        <v>25</v>
      </c>
      <c r="B173" s="79" t="s">
        <v>174</v>
      </c>
      <c r="C173" s="71">
        <v>1954</v>
      </c>
      <c r="D173" s="71" t="s">
        <v>170</v>
      </c>
      <c r="E173" s="32">
        <v>722</v>
      </c>
      <c r="F173" s="49">
        <v>2405.8000000000002</v>
      </c>
    </row>
    <row r="174" spans="1:6" ht="17.25" hidden="1" customHeight="1" outlineLevel="2" x14ac:dyDescent="0.3">
      <c r="A174" s="47">
        <v>26</v>
      </c>
      <c r="B174" s="80" t="s">
        <v>175</v>
      </c>
      <c r="C174" s="81">
        <v>1983</v>
      </c>
      <c r="D174" s="81" t="s">
        <v>14</v>
      </c>
      <c r="E174" s="70">
        <v>1579</v>
      </c>
      <c r="F174" s="49">
        <v>1250</v>
      </c>
    </row>
    <row r="175" spans="1:6" ht="17.25" hidden="1" customHeight="1" outlineLevel="2" x14ac:dyDescent="0.3">
      <c r="A175" s="47">
        <v>27</v>
      </c>
      <c r="B175" s="25" t="s">
        <v>176</v>
      </c>
      <c r="C175" s="71">
        <v>1961</v>
      </c>
      <c r="D175" s="71" t="s">
        <v>12</v>
      </c>
      <c r="E175" s="70">
        <v>980</v>
      </c>
      <c r="F175" s="49">
        <v>3357.4</v>
      </c>
    </row>
    <row r="176" spans="1:6" ht="17.25" hidden="1" customHeight="1" outlineLevel="2" x14ac:dyDescent="0.3">
      <c r="A176" s="47">
        <v>28</v>
      </c>
      <c r="B176" s="69" t="s">
        <v>177</v>
      </c>
      <c r="C176" s="71">
        <v>1962</v>
      </c>
      <c r="D176" s="71" t="s">
        <v>12</v>
      </c>
      <c r="E176" s="70">
        <v>1171</v>
      </c>
      <c r="F176" s="49">
        <v>1471.1</v>
      </c>
    </row>
    <row r="177" spans="1:6" ht="17.25" hidden="1" customHeight="1" outlineLevel="2" x14ac:dyDescent="0.3">
      <c r="A177" s="47">
        <v>29</v>
      </c>
      <c r="B177" s="25" t="s">
        <v>178</v>
      </c>
      <c r="C177" s="71">
        <v>1959</v>
      </c>
      <c r="D177" s="71" t="s">
        <v>12</v>
      </c>
      <c r="E177" s="70">
        <v>1690</v>
      </c>
      <c r="F177" s="49">
        <v>11503</v>
      </c>
    </row>
    <row r="178" spans="1:6" ht="17.25" hidden="1" customHeight="1" outlineLevel="2" x14ac:dyDescent="0.3">
      <c r="A178" s="47">
        <v>30</v>
      </c>
      <c r="B178" s="25" t="s">
        <v>179</v>
      </c>
      <c r="C178" s="71">
        <v>1961</v>
      </c>
      <c r="D178" s="71" t="s">
        <v>12</v>
      </c>
      <c r="E178" s="70">
        <v>680</v>
      </c>
      <c r="F178" s="49">
        <v>1051.2</v>
      </c>
    </row>
    <row r="179" spans="1:6" ht="17.25" hidden="1" customHeight="1" outlineLevel="2" x14ac:dyDescent="0.3">
      <c r="A179" s="47"/>
      <c r="B179" s="20" t="s">
        <v>33</v>
      </c>
      <c r="C179" s="71"/>
      <c r="D179" s="71"/>
      <c r="E179" s="82">
        <f>SUM(E146:E178)</f>
        <v>37457</v>
      </c>
      <c r="F179" s="83">
        <f>SUM(F146:F178)</f>
        <v>148488.20000000001</v>
      </c>
    </row>
    <row r="180" spans="1:6" ht="17.25" hidden="1" customHeight="1" outlineLevel="2" x14ac:dyDescent="0.3">
      <c r="A180" s="47"/>
      <c r="B180" s="84"/>
      <c r="C180" s="85"/>
      <c r="D180" s="85"/>
      <c r="E180" s="84"/>
      <c r="F180" s="86"/>
    </row>
    <row r="181" spans="1:6" ht="17.25" hidden="1" customHeight="1" outlineLevel="2" x14ac:dyDescent="0.3">
      <c r="A181" s="47">
        <v>31</v>
      </c>
      <c r="B181" s="87" t="s">
        <v>180</v>
      </c>
      <c r="C181" s="71"/>
      <c r="D181" s="71"/>
      <c r="E181" s="16">
        <v>1880</v>
      </c>
      <c r="F181" s="49">
        <v>10856.1</v>
      </c>
    </row>
    <row r="182" spans="1:6" ht="17.25" hidden="1" customHeight="1" outlineLevel="2" x14ac:dyDescent="0.3">
      <c r="A182" s="47">
        <v>32</v>
      </c>
      <c r="B182" s="87" t="s">
        <v>181</v>
      </c>
      <c r="C182" s="71">
        <v>1988</v>
      </c>
      <c r="D182" s="71" t="s">
        <v>14</v>
      </c>
      <c r="E182" s="16">
        <v>1175</v>
      </c>
      <c r="F182" s="49">
        <v>7025</v>
      </c>
    </row>
    <row r="183" spans="1:6" ht="17.25" hidden="1" customHeight="1" outlineLevel="2" x14ac:dyDescent="0.3">
      <c r="A183" s="50">
        <v>33</v>
      </c>
      <c r="B183" s="88" t="s">
        <v>182</v>
      </c>
      <c r="C183" s="89">
        <v>1987</v>
      </c>
      <c r="D183" s="89" t="s">
        <v>14</v>
      </c>
      <c r="E183" s="54">
        <v>1671</v>
      </c>
      <c r="F183" s="90">
        <f>1211.3+8286.3</f>
        <v>9497.5999999999985</v>
      </c>
    </row>
    <row r="184" spans="1:6" ht="17.25" hidden="1" customHeight="1" outlineLevel="2" x14ac:dyDescent="0.3">
      <c r="A184" s="47">
        <v>34</v>
      </c>
      <c r="B184" s="91" t="s">
        <v>183</v>
      </c>
      <c r="C184" s="65">
        <v>1987</v>
      </c>
      <c r="D184" s="65" t="s">
        <v>14</v>
      </c>
      <c r="E184" s="16">
        <v>1432</v>
      </c>
      <c r="F184" s="49">
        <v>8537.5</v>
      </c>
    </row>
    <row r="185" spans="1:6" ht="17.25" hidden="1" customHeight="1" outlineLevel="2" x14ac:dyDescent="0.3">
      <c r="A185" s="47">
        <v>35</v>
      </c>
      <c r="B185" s="92" t="s">
        <v>184</v>
      </c>
      <c r="C185" s="85"/>
      <c r="D185" s="85"/>
      <c r="E185" s="16">
        <v>900</v>
      </c>
      <c r="F185" s="49">
        <v>9636.7999999999993</v>
      </c>
    </row>
    <row r="186" spans="1:6" ht="17.25" hidden="1" customHeight="1" outlineLevel="2" x14ac:dyDescent="0.3">
      <c r="A186" s="47">
        <v>36</v>
      </c>
      <c r="B186" s="79" t="s">
        <v>185</v>
      </c>
      <c r="C186" s="93"/>
      <c r="D186" s="93"/>
      <c r="E186" s="16">
        <v>1654</v>
      </c>
      <c r="F186" s="49">
        <v>7302.5</v>
      </c>
    </row>
    <row r="187" spans="1:6" ht="17.25" hidden="1" customHeight="1" outlineLevel="2" x14ac:dyDescent="0.3">
      <c r="A187" s="47">
        <v>37</v>
      </c>
      <c r="B187" s="94" t="s">
        <v>186</v>
      </c>
      <c r="C187" s="68">
        <v>1976</v>
      </c>
      <c r="D187" s="68" t="s">
        <v>67</v>
      </c>
      <c r="E187" s="16">
        <v>1153</v>
      </c>
      <c r="F187" s="49">
        <v>2107.5</v>
      </c>
    </row>
    <row r="188" spans="1:6" ht="17.25" hidden="1" customHeight="1" outlineLevel="2" x14ac:dyDescent="0.3">
      <c r="A188" s="50">
        <v>38</v>
      </c>
      <c r="B188" s="95" t="s">
        <v>187</v>
      </c>
      <c r="C188" s="96">
        <v>1981</v>
      </c>
      <c r="D188" s="96" t="s">
        <v>67</v>
      </c>
      <c r="E188" s="54">
        <v>1530</v>
      </c>
      <c r="F188" s="90">
        <f>2791+147</f>
        <v>2938</v>
      </c>
    </row>
    <row r="189" spans="1:6" ht="17.25" hidden="1" customHeight="1" outlineLevel="2" x14ac:dyDescent="0.3">
      <c r="A189" s="47">
        <v>39</v>
      </c>
      <c r="B189" s="94" t="s">
        <v>188</v>
      </c>
      <c r="C189" s="68">
        <v>1973</v>
      </c>
      <c r="D189" s="68" t="s">
        <v>67</v>
      </c>
      <c r="E189" s="16">
        <v>937</v>
      </c>
      <c r="F189" s="49">
        <v>2631.3</v>
      </c>
    </row>
    <row r="190" spans="1:6" ht="17.25" hidden="1" customHeight="1" outlineLevel="2" x14ac:dyDescent="0.3">
      <c r="A190" s="47">
        <v>40</v>
      </c>
      <c r="B190" s="94" t="s">
        <v>189</v>
      </c>
      <c r="C190" s="68">
        <v>1974</v>
      </c>
      <c r="D190" s="68" t="s">
        <v>67</v>
      </c>
      <c r="E190" s="16">
        <v>1664</v>
      </c>
      <c r="F190" s="49">
        <v>988.1</v>
      </c>
    </row>
    <row r="191" spans="1:6" ht="17.25" hidden="1" customHeight="1" outlineLevel="2" x14ac:dyDescent="0.3">
      <c r="A191" s="47">
        <v>41</v>
      </c>
      <c r="B191" s="94" t="s">
        <v>190</v>
      </c>
      <c r="C191" s="68">
        <v>1980</v>
      </c>
      <c r="D191" s="68" t="s">
        <v>38</v>
      </c>
      <c r="E191" s="16">
        <v>400</v>
      </c>
      <c r="F191" s="49">
        <v>981.4</v>
      </c>
    </row>
    <row r="192" spans="1:6" ht="17.25" hidden="1" customHeight="1" outlineLevel="2" x14ac:dyDescent="0.3">
      <c r="A192" s="47">
        <v>42</v>
      </c>
      <c r="B192" s="94" t="s">
        <v>191</v>
      </c>
      <c r="C192" s="68">
        <v>1969</v>
      </c>
      <c r="D192" s="68" t="s">
        <v>12</v>
      </c>
      <c r="E192" s="16">
        <v>600</v>
      </c>
      <c r="F192" s="49">
        <v>7838.7</v>
      </c>
    </row>
    <row r="193" spans="1:8" ht="17.25" hidden="1" customHeight="1" outlineLevel="2" x14ac:dyDescent="0.3">
      <c r="A193" s="47">
        <v>43</v>
      </c>
      <c r="B193" s="94" t="s">
        <v>192</v>
      </c>
      <c r="C193" s="68">
        <v>1982</v>
      </c>
      <c r="D193" s="68" t="s">
        <v>38</v>
      </c>
      <c r="E193" s="16">
        <v>600</v>
      </c>
      <c r="F193" s="49">
        <v>1219.2</v>
      </c>
    </row>
    <row r="194" spans="1:8" ht="17.25" hidden="1" customHeight="1" outlineLevel="2" x14ac:dyDescent="0.3">
      <c r="A194" s="46"/>
      <c r="B194" s="20" t="s">
        <v>33</v>
      </c>
      <c r="C194" s="68"/>
      <c r="D194" s="68"/>
      <c r="E194" s="82">
        <f>SUM(E181:E193)</f>
        <v>15596</v>
      </c>
      <c r="F194" s="83">
        <f>SUM(F181:F193)</f>
        <v>71559.7</v>
      </c>
    </row>
    <row r="195" spans="1:8" ht="17.25" hidden="1" customHeight="1" outlineLevel="2" x14ac:dyDescent="0.3">
      <c r="A195" s="234" t="s">
        <v>193</v>
      </c>
      <c r="B195" s="235"/>
      <c r="C195" s="68"/>
      <c r="D195" s="68"/>
      <c r="E195" s="49" t="s">
        <v>194</v>
      </c>
      <c r="F195" s="49">
        <f>F179+F194</f>
        <v>220047.90000000002</v>
      </c>
    </row>
    <row r="196" spans="1:8" ht="17.25" hidden="1" customHeight="1" outlineLevel="1" collapsed="1" x14ac:dyDescent="0.3">
      <c r="A196" s="97"/>
      <c r="B196" s="98"/>
      <c r="C196" s="99"/>
      <c r="D196" s="98"/>
      <c r="E196" s="98"/>
      <c r="F196" s="100"/>
    </row>
    <row r="197" spans="1:8" ht="17.25" hidden="1" customHeight="1" outlineLevel="1" x14ac:dyDescent="0.3">
      <c r="A197" s="231" t="s">
        <v>195</v>
      </c>
      <c r="B197" s="232"/>
      <c r="C197" s="232"/>
      <c r="D197" s="232"/>
      <c r="E197" s="232"/>
      <c r="F197" s="233"/>
    </row>
    <row r="198" spans="1:8" ht="17.25" hidden="1" customHeight="1" outlineLevel="1" x14ac:dyDescent="0.3">
      <c r="A198" s="220" t="s">
        <v>8</v>
      </c>
      <c r="B198" s="221"/>
      <c r="C198" s="221"/>
      <c r="D198" s="221"/>
      <c r="E198" s="221"/>
      <c r="F198" s="222"/>
    </row>
    <row r="199" spans="1:8" ht="17.25" hidden="1" customHeight="1" outlineLevel="1" x14ac:dyDescent="0.3">
      <c r="A199" s="97"/>
      <c r="B199" s="98"/>
      <c r="C199" s="99"/>
      <c r="D199" s="98"/>
      <c r="E199" s="98"/>
      <c r="F199" s="100"/>
    </row>
    <row r="200" spans="1:8" ht="17.25" hidden="1" customHeight="1" outlineLevel="1" x14ac:dyDescent="0.3">
      <c r="A200" s="35">
        <v>1</v>
      </c>
      <c r="B200" s="101" t="s">
        <v>196</v>
      </c>
      <c r="C200" s="102">
        <v>1965</v>
      </c>
      <c r="D200" s="103" t="s">
        <v>12</v>
      </c>
      <c r="E200" s="104">
        <v>879</v>
      </c>
      <c r="F200" s="105">
        <v>1453</v>
      </c>
    </row>
    <row r="201" spans="1:8" ht="17.25" hidden="1" customHeight="1" outlineLevel="1" x14ac:dyDescent="0.3">
      <c r="A201" s="35">
        <v>2</v>
      </c>
      <c r="B201" s="101" t="s">
        <v>197</v>
      </c>
      <c r="C201" s="102">
        <v>1972</v>
      </c>
      <c r="D201" s="103" t="s">
        <v>147</v>
      </c>
      <c r="E201" s="104">
        <v>1398</v>
      </c>
      <c r="F201" s="105">
        <v>4813</v>
      </c>
    </row>
    <row r="202" spans="1:8" ht="17.25" hidden="1" customHeight="1" outlineLevel="1" x14ac:dyDescent="0.3">
      <c r="A202" s="35">
        <v>3</v>
      </c>
      <c r="B202" s="101" t="s">
        <v>198</v>
      </c>
      <c r="C202" s="102">
        <v>1951</v>
      </c>
      <c r="D202" s="103" t="s">
        <v>170</v>
      </c>
      <c r="E202" s="104">
        <v>1979</v>
      </c>
      <c r="F202" s="105">
        <v>13308.8</v>
      </c>
    </row>
    <row r="203" spans="1:8" ht="17.25" hidden="1" customHeight="1" outlineLevel="1" x14ac:dyDescent="0.3">
      <c r="A203" s="35">
        <v>4</v>
      </c>
      <c r="B203" s="101" t="s">
        <v>199</v>
      </c>
      <c r="C203" s="102">
        <v>1954</v>
      </c>
      <c r="D203" s="103" t="s">
        <v>170</v>
      </c>
      <c r="E203" s="104">
        <v>2326</v>
      </c>
      <c r="F203" s="105">
        <v>5233.7</v>
      </c>
    </row>
    <row r="204" spans="1:8" ht="17.25" hidden="1" customHeight="1" outlineLevel="1" x14ac:dyDescent="0.3">
      <c r="A204" s="35">
        <v>5</v>
      </c>
      <c r="B204" s="101" t="s">
        <v>200</v>
      </c>
      <c r="C204" s="102">
        <v>1967</v>
      </c>
      <c r="D204" s="103" t="s">
        <v>18</v>
      </c>
      <c r="E204" s="104">
        <v>889</v>
      </c>
      <c r="F204" s="105">
        <v>5341.8</v>
      </c>
    </row>
    <row r="205" spans="1:8" ht="17.25" hidden="1" customHeight="1" outlineLevel="1" x14ac:dyDescent="0.3">
      <c r="A205" s="35">
        <v>6</v>
      </c>
      <c r="B205" s="101" t="s">
        <v>201</v>
      </c>
      <c r="C205" s="102">
        <v>1970</v>
      </c>
      <c r="D205" s="103" t="s">
        <v>12</v>
      </c>
      <c r="E205" s="104">
        <v>886</v>
      </c>
      <c r="F205" s="105">
        <v>2330</v>
      </c>
    </row>
    <row r="206" spans="1:8" ht="17.25" hidden="1" customHeight="1" outlineLevel="1" x14ac:dyDescent="0.3">
      <c r="A206" s="35">
        <v>7</v>
      </c>
      <c r="B206" s="101" t="s">
        <v>202</v>
      </c>
      <c r="C206" s="102">
        <v>1972</v>
      </c>
      <c r="D206" s="103" t="s">
        <v>10</v>
      </c>
      <c r="E206" s="104">
        <v>1232</v>
      </c>
      <c r="F206" s="105">
        <v>3603.3</v>
      </c>
    </row>
    <row r="207" spans="1:8" ht="17.25" hidden="1" customHeight="1" outlineLevel="1" x14ac:dyDescent="0.3">
      <c r="A207" s="35">
        <v>8</v>
      </c>
      <c r="B207" s="59" t="s">
        <v>203</v>
      </c>
      <c r="C207" s="61">
        <v>1957</v>
      </c>
      <c r="D207" s="106" t="s">
        <v>204</v>
      </c>
      <c r="E207" s="107">
        <v>1666</v>
      </c>
      <c r="F207" s="105">
        <v>9409.1</v>
      </c>
    </row>
    <row r="208" spans="1:8" s="108" customFormat="1" ht="17.25" hidden="1" customHeight="1" outlineLevel="1" x14ac:dyDescent="0.3">
      <c r="A208" s="35">
        <v>9</v>
      </c>
      <c r="B208" s="101" t="s">
        <v>205</v>
      </c>
      <c r="C208" s="102">
        <v>1965</v>
      </c>
      <c r="D208" s="103" t="s">
        <v>10</v>
      </c>
      <c r="E208" s="104">
        <v>420</v>
      </c>
      <c r="F208" s="105">
        <v>5363</v>
      </c>
      <c r="H208"/>
    </row>
    <row r="209" spans="1:8" s="108" customFormat="1" ht="17.25" hidden="1" customHeight="1" outlineLevel="1" x14ac:dyDescent="0.3">
      <c r="A209" s="35">
        <v>10</v>
      </c>
      <c r="B209" s="101" t="s">
        <v>206</v>
      </c>
      <c r="C209" s="102">
        <v>1974</v>
      </c>
      <c r="D209" s="103" t="s">
        <v>207</v>
      </c>
      <c r="E209" s="104">
        <v>1180</v>
      </c>
      <c r="F209" s="105">
        <v>9224.4</v>
      </c>
      <c r="H209"/>
    </row>
    <row r="210" spans="1:8" s="108" customFormat="1" ht="21" hidden="1" customHeight="1" outlineLevel="1" x14ac:dyDescent="0.3">
      <c r="A210" s="35">
        <v>11</v>
      </c>
      <c r="B210" s="101" t="s">
        <v>208</v>
      </c>
      <c r="C210" s="102">
        <v>1964</v>
      </c>
      <c r="D210" s="103" t="s">
        <v>10</v>
      </c>
      <c r="E210" s="104">
        <v>888</v>
      </c>
      <c r="F210" s="105">
        <v>4001.7</v>
      </c>
    </row>
    <row r="211" spans="1:8" s="108" customFormat="1" ht="17.25" hidden="1" customHeight="1" outlineLevel="1" x14ac:dyDescent="0.3">
      <c r="A211" s="35">
        <v>12</v>
      </c>
      <c r="B211" s="101" t="s">
        <v>209</v>
      </c>
      <c r="C211" s="102">
        <v>1971</v>
      </c>
      <c r="D211" s="103" t="s">
        <v>12</v>
      </c>
      <c r="E211" s="104">
        <v>1819</v>
      </c>
      <c r="F211" s="105">
        <v>19500</v>
      </c>
      <c r="G211"/>
    </row>
    <row r="212" spans="1:8" s="108" customFormat="1" ht="17.25" hidden="1" customHeight="1" outlineLevel="1" x14ac:dyDescent="0.3">
      <c r="A212" s="35">
        <v>13</v>
      </c>
      <c r="B212" s="101" t="s">
        <v>206</v>
      </c>
      <c r="C212" s="102">
        <v>1974</v>
      </c>
      <c r="D212" s="103" t="s">
        <v>210</v>
      </c>
      <c r="E212" s="104">
        <v>1180</v>
      </c>
      <c r="F212" s="105">
        <v>2016.5</v>
      </c>
    </row>
    <row r="213" spans="1:8" s="108" customFormat="1" ht="17.25" hidden="1" customHeight="1" outlineLevel="1" x14ac:dyDescent="0.3">
      <c r="A213" s="35">
        <v>14</v>
      </c>
      <c r="B213" s="101" t="s">
        <v>211</v>
      </c>
      <c r="C213" s="102">
        <v>1984</v>
      </c>
      <c r="D213" s="103" t="s">
        <v>14</v>
      </c>
      <c r="E213" s="104">
        <v>1062</v>
      </c>
      <c r="F213" s="105">
        <v>4180</v>
      </c>
      <c r="G213"/>
      <c r="H213"/>
    </row>
    <row r="214" spans="1:8" s="108" customFormat="1" ht="17.25" hidden="1" customHeight="1" outlineLevel="1" x14ac:dyDescent="0.3">
      <c r="A214" s="35">
        <v>15</v>
      </c>
      <c r="B214" s="101" t="s">
        <v>212</v>
      </c>
      <c r="C214" s="102">
        <v>1966</v>
      </c>
      <c r="D214" s="103" t="s">
        <v>12</v>
      </c>
      <c r="E214" s="104">
        <v>700</v>
      </c>
      <c r="F214" s="105">
        <v>4477.5</v>
      </c>
    </row>
    <row r="215" spans="1:8" s="108" customFormat="1" ht="18" hidden="1" customHeight="1" outlineLevel="1" x14ac:dyDescent="0.3">
      <c r="A215" s="35">
        <v>16</v>
      </c>
      <c r="B215" s="101" t="s">
        <v>213</v>
      </c>
      <c r="C215" s="102">
        <v>1959</v>
      </c>
      <c r="D215" s="103" t="s">
        <v>12</v>
      </c>
      <c r="E215" s="104">
        <v>822</v>
      </c>
      <c r="F215" s="105">
        <v>11363</v>
      </c>
      <c r="H215"/>
    </row>
    <row r="216" spans="1:8" s="108" customFormat="1" ht="17.25" hidden="1" customHeight="1" outlineLevel="1" x14ac:dyDescent="0.3">
      <c r="A216" s="35">
        <v>17</v>
      </c>
      <c r="B216" s="101" t="s">
        <v>214</v>
      </c>
      <c r="C216" s="102">
        <v>1959</v>
      </c>
      <c r="D216" s="103" t="s">
        <v>12</v>
      </c>
      <c r="E216" s="104">
        <v>886</v>
      </c>
      <c r="F216" s="105">
        <v>9914.9</v>
      </c>
    </row>
    <row r="217" spans="1:8" s="108" customFormat="1" ht="16.5" hidden="1" customHeight="1" outlineLevel="1" x14ac:dyDescent="0.3">
      <c r="A217" s="35">
        <v>18</v>
      </c>
      <c r="B217" s="101" t="s">
        <v>215</v>
      </c>
      <c r="C217" s="102">
        <v>1960</v>
      </c>
      <c r="D217" s="103" t="s">
        <v>12</v>
      </c>
      <c r="E217" s="104">
        <v>883</v>
      </c>
      <c r="F217" s="105">
        <v>9168</v>
      </c>
    </row>
    <row r="218" spans="1:8" s="108" customFormat="1" ht="16.5" hidden="1" customHeight="1" outlineLevel="1" x14ac:dyDescent="0.3">
      <c r="A218" s="35">
        <v>19</v>
      </c>
      <c r="B218" s="101" t="s">
        <v>216</v>
      </c>
      <c r="C218" s="102">
        <v>1962</v>
      </c>
      <c r="D218" s="103" t="s">
        <v>12</v>
      </c>
      <c r="E218" s="104">
        <v>885</v>
      </c>
      <c r="F218" s="105">
        <v>3659.4</v>
      </c>
      <c r="H218"/>
    </row>
    <row r="219" spans="1:8" s="108" customFormat="1" ht="17.25" hidden="1" customHeight="1" outlineLevel="1" x14ac:dyDescent="0.3">
      <c r="A219" s="35">
        <v>20</v>
      </c>
      <c r="B219" s="101" t="s">
        <v>217</v>
      </c>
      <c r="C219" s="102">
        <v>1961</v>
      </c>
      <c r="D219" s="103" t="s">
        <v>12</v>
      </c>
      <c r="E219" s="104">
        <v>880</v>
      </c>
      <c r="F219" s="105">
        <v>4358.3</v>
      </c>
    </row>
    <row r="220" spans="1:8" s="108" customFormat="1" ht="19.5" hidden="1" customHeight="1" outlineLevel="1" x14ac:dyDescent="0.3">
      <c r="A220" s="35">
        <v>21</v>
      </c>
      <c r="B220" s="101" t="s">
        <v>218</v>
      </c>
      <c r="C220" s="102">
        <v>1972</v>
      </c>
      <c r="D220" s="103" t="s">
        <v>12</v>
      </c>
      <c r="E220" s="104">
        <v>1117</v>
      </c>
      <c r="F220" s="105">
        <v>4825.5</v>
      </c>
      <c r="H220"/>
    </row>
    <row r="221" spans="1:8" s="108" customFormat="1" ht="20.25" hidden="1" customHeight="1" outlineLevel="1" x14ac:dyDescent="0.3">
      <c r="A221" s="35">
        <v>22</v>
      </c>
      <c r="B221" s="101" t="s">
        <v>219</v>
      </c>
      <c r="C221" s="102">
        <v>1976</v>
      </c>
      <c r="D221" s="103" t="s">
        <v>67</v>
      </c>
      <c r="E221" s="104">
        <v>2015</v>
      </c>
      <c r="F221" s="105">
        <v>8172.3</v>
      </c>
    </row>
    <row r="222" spans="1:8" s="108" customFormat="1" ht="18" hidden="1" customHeight="1" outlineLevel="1" x14ac:dyDescent="0.3">
      <c r="A222" s="35">
        <v>23</v>
      </c>
      <c r="B222" s="101" t="s">
        <v>220</v>
      </c>
      <c r="C222" s="102">
        <v>1977</v>
      </c>
      <c r="D222" s="103" t="s">
        <v>67</v>
      </c>
      <c r="E222" s="104">
        <v>661</v>
      </c>
      <c r="F222" s="105">
        <v>1964.4</v>
      </c>
      <c r="G222"/>
      <c r="H222"/>
    </row>
    <row r="223" spans="1:8" s="108" customFormat="1" ht="17.25" hidden="1" customHeight="1" outlineLevel="1" x14ac:dyDescent="0.3">
      <c r="A223" s="35">
        <v>24</v>
      </c>
      <c r="B223" s="109" t="s">
        <v>221</v>
      </c>
      <c r="C223" s="110">
        <v>1959</v>
      </c>
      <c r="D223" s="110" t="s">
        <v>12</v>
      </c>
      <c r="E223" s="111">
        <v>452</v>
      </c>
      <c r="F223" s="105">
        <v>9258.7000000000007</v>
      </c>
      <c r="H223"/>
    </row>
    <row r="224" spans="1:8" s="108" customFormat="1" ht="17.25" hidden="1" customHeight="1" outlineLevel="1" x14ac:dyDescent="0.3">
      <c r="A224" s="35">
        <v>25</v>
      </c>
      <c r="B224" s="109" t="s">
        <v>222</v>
      </c>
      <c r="C224" s="110">
        <v>1960</v>
      </c>
      <c r="D224" s="110" t="s">
        <v>12</v>
      </c>
      <c r="E224" s="111">
        <v>450</v>
      </c>
      <c r="F224" s="105">
        <v>1553.5</v>
      </c>
      <c r="H224"/>
    </row>
    <row r="225" spans="1:8" s="108" customFormat="1" ht="17.25" hidden="1" customHeight="1" outlineLevel="1" x14ac:dyDescent="0.3">
      <c r="A225" s="35">
        <v>26</v>
      </c>
      <c r="B225" s="109" t="s">
        <v>223</v>
      </c>
      <c r="C225" s="110">
        <v>1967</v>
      </c>
      <c r="D225" s="110" t="s">
        <v>12</v>
      </c>
      <c r="E225" s="112">
        <v>698</v>
      </c>
      <c r="F225" s="105">
        <v>6328.4</v>
      </c>
      <c r="H225"/>
    </row>
    <row r="226" spans="1:8" s="108" customFormat="1" ht="17.25" hidden="1" customHeight="1" outlineLevel="1" x14ac:dyDescent="0.3">
      <c r="A226" s="35">
        <v>27</v>
      </c>
      <c r="B226" s="113" t="s">
        <v>224</v>
      </c>
      <c r="C226" s="114">
        <v>1974</v>
      </c>
      <c r="D226" s="114" t="s">
        <v>207</v>
      </c>
      <c r="E226" s="115">
        <v>1180</v>
      </c>
      <c r="F226" s="105">
        <v>7835.4</v>
      </c>
    </row>
    <row r="227" spans="1:8" s="108" customFormat="1" ht="15.75" hidden="1" customHeight="1" outlineLevel="1" x14ac:dyDescent="0.3">
      <c r="A227" s="35">
        <v>28</v>
      </c>
      <c r="B227" s="109" t="s">
        <v>225</v>
      </c>
      <c r="C227" s="110">
        <v>1959</v>
      </c>
      <c r="D227" s="110" t="s">
        <v>12</v>
      </c>
      <c r="E227" s="111">
        <v>597</v>
      </c>
      <c r="F227" s="105">
        <v>3746.9</v>
      </c>
      <c r="G227"/>
      <c r="H227"/>
    </row>
    <row r="228" spans="1:8" s="108" customFormat="1" ht="18" hidden="1" customHeight="1" outlineLevel="1" x14ac:dyDescent="0.3">
      <c r="A228" s="35">
        <v>29</v>
      </c>
      <c r="B228" s="109" t="s">
        <v>226</v>
      </c>
      <c r="C228" s="110">
        <v>1961</v>
      </c>
      <c r="D228" s="110" t="s">
        <v>12</v>
      </c>
      <c r="E228" s="111">
        <v>693</v>
      </c>
      <c r="F228" s="105">
        <v>1724.1</v>
      </c>
    </row>
    <row r="229" spans="1:8" s="108" customFormat="1" ht="17.25" hidden="1" customHeight="1" outlineLevel="1" x14ac:dyDescent="0.3">
      <c r="A229" s="35"/>
      <c r="B229" s="116" t="s">
        <v>227</v>
      </c>
      <c r="C229" s="117"/>
      <c r="D229" s="117"/>
      <c r="E229" s="118">
        <f>SUM(E200:E228)</f>
        <v>30723</v>
      </c>
      <c r="F229" s="49">
        <f>SUM(F200:F228)</f>
        <v>178128.59999999995</v>
      </c>
    </row>
    <row r="230" spans="1:8" s="108" customFormat="1" ht="17.25" hidden="1" customHeight="1" outlineLevel="1" x14ac:dyDescent="0.3">
      <c r="A230" s="35"/>
      <c r="B230" s="119"/>
      <c r="C230" s="117"/>
      <c r="D230" s="117"/>
      <c r="E230" s="117"/>
      <c r="F230" s="49"/>
    </row>
    <row r="231" spans="1:8" s="108" customFormat="1" ht="17.25" hidden="1" customHeight="1" outlineLevel="1" x14ac:dyDescent="0.3">
      <c r="A231" s="220" t="s">
        <v>228</v>
      </c>
      <c r="B231" s="221"/>
      <c r="C231" s="221"/>
      <c r="D231" s="221"/>
      <c r="E231" s="221"/>
      <c r="F231" s="222"/>
    </row>
    <row r="232" spans="1:8" s="108" customFormat="1" ht="18" hidden="1" customHeight="1" outlineLevel="1" x14ac:dyDescent="0.3">
      <c r="A232" s="35">
        <v>30</v>
      </c>
      <c r="B232" s="101" t="s">
        <v>229</v>
      </c>
      <c r="C232" s="102">
        <v>1983</v>
      </c>
      <c r="D232" s="103" t="s">
        <v>38</v>
      </c>
      <c r="E232" s="17">
        <v>590</v>
      </c>
      <c r="F232" s="120">
        <v>5548</v>
      </c>
      <c r="G232"/>
      <c r="H232"/>
    </row>
    <row r="233" spans="1:8" s="108" customFormat="1" ht="16.5" hidden="1" customHeight="1" outlineLevel="1" x14ac:dyDescent="0.3">
      <c r="A233" s="35">
        <v>31</v>
      </c>
      <c r="B233" s="101" t="s">
        <v>230</v>
      </c>
      <c r="C233" s="32">
        <v>1987</v>
      </c>
      <c r="D233" s="32" t="s">
        <v>14</v>
      </c>
      <c r="E233" s="121">
        <v>730</v>
      </c>
      <c r="F233" s="120">
        <v>6740</v>
      </c>
      <c r="G233"/>
      <c r="H233"/>
    </row>
    <row r="234" spans="1:8" s="108" customFormat="1" ht="15.75" hidden="1" customHeight="1" outlineLevel="1" x14ac:dyDescent="0.3">
      <c r="A234" s="35">
        <v>32</v>
      </c>
      <c r="B234" s="101" t="s">
        <v>231</v>
      </c>
      <c r="C234" s="32">
        <v>1987</v>
      </c>
      <c r="D234" s="32" t="s">
        <v>14</v>
      </c>
      <c r="E234" s="17">
        <v>377</v>
      </c>
      <c r="F234" s="120">
        <v>5697</v>
      </c>
      <c r="G234"/>
      <c r="H234"/>
    </row>
    <row r="235" spans="1:8" s="108" customFormat="1" ht="17.25" hidden="1" customHeight="1" outlineLevel="1" x14ac:dyDescent="0.3">
      <c r="A235" s="35"/>
      <c r="B235" s="116" t="s">
        <v>232</v>
      </c>
      <c r="C235" s="32"/>
      <c r="D235" s="32"/>
      <c r="E235" s="122">
        <f>SUM(E232:E234)</f>
        <v>1697</v>
      </c>
      <c r="F235" s="49">
        <f>SUM(F232:F234)</f>
        <v>17985</v>
      </c>
    </row>
    <row r="236" spans="1:8" s="108" customFormat="1" ht="17.25" hidden="1" customHeight="1" outlineLevel="1" x14ac:dyDescent="0.3">
      <c r="A236" s="35"/>
      <c r="B236" s="25"/>
      <c r="C236" s="70"/>
      <c r="D236" s="106"/>
      <c r="E236" s="78"/>
      <c r="F236" s="49"/>
    </row>
    <row r="237" spans="1:8" s="108" customFormat="1" ht="17.25" hidden="1" customHeight="1" outlineLevel="1" x14ac:dyDescent="0.3">
      <c r="A237" s="220" t="s">
        <v>233</v>
      </c>
      <c r="B237" s="221"/>
      <c r="C237" s="221"/>
      <c r="D237" s="221"/>
      <c r="E237" s="221"/>
      <c r="F237" s="222"/>
    </row>
    <row r="238" spans="1:8" s="108" customFormat="1" ht="17.25" hidden="1" customHeight="1" outlineLevel="1" x14ac:dyDescent="0.3">
      <c r="A238" s="35">
        <v>33</v>
      </c>
      <c r="B238" s="91" t="s">
        <v>234</v>
      </c>
      <c r="C238" s="102">
        <v>1969</v>
      </c>
      <c r="D238" s="114" t="s">
        <v>12</v>
      </c>
      <c r="E238" s="123">
        <v>950</v>
      </c>
      <c r="F238" s="120">
        <v>6007.6</v>
      </c>
      <c r="G238"/>
      <c r="H238"/>
    </row>
    <row r="239" spans="1:8" s="108" customFormat="1" ht="17.25" hidden="1" customHeight="1" outlineLevel="1" x14ac:dyDescent="0.3">
      <c r="A239" s="35">
        <v>34</v>
      </c>
      <c r="B239" s="124" t="s">
        <v>235</v>
      </c>
      <c r="C239" s="102">
        <v>1979</v>
      </c>
      <c r="D239" s="125" t="s">
        <v>38</v>
      </c>
      <c r="E239" s="123">
        <v>900</v>
      </c>
      <c r="F239" s="120">
        <v>10125.6</v>
      </c>
    </row>
    <row r="240" spans="1:8" s="108" customFormat="1" ht="17.25" hidden="1" customHeight="1" outlineLevel="1" x14ac:dyDescent="0.3">
      <c r="A240" s="35">
        <v>35</v>
      </c>
      <c r="B240" s="124" t="s">
        <v>236</v>
      </c>
      <c r="C240" s="102">
        <v>1989</v>
      </c>
      <c r="D240" s="125" t="s">
        <v>38</v>
      </c>
      <c r="E240" s="123">
        <v>1200</v>
      </c>
      <c r="F240" s="120">
        <v>13257.6</v>
      </c>
    </row>
    <row r="241" spans="1:8" s="108" customFormat="1" ht="17.25" hidden="1" customHeight="1" outlineLevel="1" x14ac:dyDescent="0.3">
      <c r="A241" s="35">
        <v>36</v>
      </c>
      <c r="B241" s="124" t="s">
        <v>237</v>
      </c>
      <c r="C241" s="102">
        <v>1980</v>
      </c>
      <c r="D241" s="125" t="s">
        <v>38</v>
      </c>
      <c r="E241" s="123">
        <v>600</v>
      </c>
      <c r="F241" s="120">
        <v>10546.9</v>
      </c>
      <c r="G241"/>
      <c r="H241"/>
    </row>
    <row r="242" spans="1:8" s="108" customFormat="1" ht="17.25" hidden="1" customHeight="1" outlineLevel="1" x14ac:dyDescent="0.3">
      <c r="A242" s="35">
        <v>37</v>
      </c>
      <c r="B242" s="124" t="s">
        <v>238</v>
      </c>
      <c r="C242" s="102">
        <v>1989</v>
      </c>
      <c r="D242" s="125" t="s">
        <v>239</v>
      </c>
      <c r="E242" s="123">
        <v>580</v>
      </c>
      <c r="F242" s="120">
        <v>3761.5</v>
      </c>
      <c r="G242"/>
      <c r="H242"/>
    </row>
    <row r="243" spans="1:8" s="108" customFormat="1" ht="17.25" hidden="1" customHeight="1" outlineLevel="1" x14ac:dyDescent="0.3">
      <c r="A243" s="35">
        <v>38</v>
      </c>
      <c r="B243" s="124" t="s">
        <v>240</v>
      </c>
      <c r="C243" s="102">
        <v>1991</v>
      </c>
      <c r="D243" s="32" t="s">
        <v>14</v>
      </c>
      <c r="E243" s="123">
        <v>1140</v>
      </c>
      <c r="F243" s="120">
        <v>5859.3</v>
      </c>
      <c r="G243"/>
      <c r="H243"/>
    </row>
    <row r="244" spans="1:8" s="108" customFormat="1" ht="17.25" hidden="1" customHeight="1" outlineLevel="1" x14ac:dyDescent="0.3">
      <c r="A244" s="35">
        <v>39</v>
      </c>
      <c r="B244" s="94" t="s">
        <v>241</v>
      </c>
      <c r="C244" s="102">
        <v>1982</v>
      </c>
      <c r="D244" s="126" t="s">
        <v>38</v>
      </c>
      <c r="E244" s="123">
        <v>600</v>
      </c>
      <c r="F244" s="120">
        <v>5108.2</v>
      </c>
    </row>
    <row r="245" spans="1:8" s="108" customFormat="1" ht="17.25" hidden="1" customHeight="1" outlineLevel="1" x14ac:dyDescent="0.3">
      <c r="A245" s="35">
        <v>40</v>
      </c>
      <c r="B245" s="101" t="s">
        <v>242</v>
      </c>
      <c r="C245" s="102">
        <v>1980</v>
      </c>
      <c r="D245" s="103" t="s">
        <v>38</v>
      </c>
      <c r="E245" s="123">
        <v>600</v>
      </c>
      <c r="F245" s="120">
        <v>4005.6</v>
      </c>
      <c r="H245"/>
    </row>
    <row r="246" spans="1:8" s="108" customFormat="1" ht="17.25" hidden="1" customHeight="1" outlineLevel="1" x14ac:dyDescent="0.3">
      <c r="A246" s="35">
        <v>41</v>
      </c>
      <c r="B246" s="101" t="s">
        <v>243</v>
      </c>
      <c r="C246" s="102">
        <v>1995</v>
      </c>
      <c r="D246" s="103" t="s">
        <v>14</v>
      </c>
      <c r="E246" s="123">
        <v>400</v>
      </c>
      <c r="F246" s="120">
        <v>1864.3</v>
      </c>
      <c r="G246"/>
      <c r="H246"/>
    </row>
    <row r="247" spans="1:8" s="108" customFormat="1" ht="17.25" hidden="1" customHeight="1" outlineLevel="1" x14ac:dyDescent="0.3">
      <c r="A247" s="35">
        <v>42</v>
      </c>
      <c r="B247" s="101" t="s">
        <v>244</v>
      </c>
      <c r="C247" s="102">
        <v>1971</v>
      </c>
      <c r="D247" s="103" t="s">
        <v>12</v>
      </c>
      <c r="E247" s="123">
        <v>690</v>
      </c>
      <c r="F247" s="120">
        <v>8570.2999999999993</v>
      </c>
      <c r="G247"/>
      <c r="H247"/>
    </row>
    <row r="248" spans="1:8" s="108" customFormat="1" ht="17.25" hidden="1" customHeight="1" outlineLevel="1" x14ac:dyDescent="0.3">
      <c r="A248" s="35">
        <v>43</v>
      </c>
      <c r="B248" s="101" t="s">
        <v>245</v>
      </c>
      <c r="C248" s="102">
        <v>1981</v>
      </c>
      <c r="D248" s="103" t="s">
        <v>38</v>
      </c>
      <c r="E248" s="123">
        <v>600</v>
      </c>
      <c r="F248" s="120">
        <v>6067.9</v>
      </c>
      <c r="G248"/>
      <c r="H248"/>
    </row>
    <row r="249" spans="1:8" s="108" customFormat="1" ht="17.25" hidden="1" customHeight="1" outlineLevel="1" x14ac:dyDescent="0.3">
      <c r="A249" s="35">
        <v>44</v>
      </c>
      <c r="B249" s="101" t="s">
        <v>246</v>
      </c>
      <c r="C249" s="102">
        <v>1976</v>
      </c>
      <c r="D249" s="103" t="s">
        <v>67</v>
      </c>
      <c r="E249" s="123">
        <v>1500</v>
      </c>
      <c r="F249" s="120">
        <v>9530</v>
      </c>
    </row>
    <row r="250" spans="1:8" s="108" customFormat="1" ht="17.25" hidden="1" customHeight="1" outlineLevel="1" x14ac:dyDescent="0.3">
      <c r="A250" s="35">
        <v>45</v>
      </c>
      <c r="B250" s="101" t="s">
        <v>247</v>
      </c>
      <c r="C250" s="102">
        <v>1990</v>
      </c>
      <c r="D250" s="103" t="s">
        <v>248</v>
      </c>
      <c r="E250" s="123">
        <v>2164</v>
      </c>
      <c r="F250" s="120">
        <v>2281.9</v>
      </c>
      <c r="H250"/>
    </row>
    <row r="251" spans="1:8" s="108" customFormat="1" ht="17.25" hidden="1" customHeight="1" outlineLevel="1" x14ac:dyDescent="0.3">
      <c r="A251" s="35">
        <v>46</v>
      </c>
      <c r="B251" s="101" t="s">
        <v>249</v>
      </c>
      <c r="C251" s="102">
        <v>1984</v>
      </c>
      <c r="D251" s="103" t="s">
        <v>38</v>
      </c>
      <c r="E251" s="123">
        <v>2025</v>
      </c>
      <c r="F251" s="120">
        <v>3334.6</v>
      </c>
      <c r="H251"/>
    </row>
    <row r="252" spans="1:8" s="108" customFormat="1" ht="17.25" hidden="1" customHeight="1" outlineLevel="1" x14ac:dyDescent="0.3">
      <c r="A252" s="35">
        <v>47</v>
      </c>
      <c r="B252" s="101" t="s">
        <v>250</v>
      </c>
      <c r="C252" s="102">
        <v>1984</v>
      </c>
      <c r="D252" s="103" t="s">
        <v>38</v>
      </c>
      <c r="E252" s="123">
        <v>1303</v>
      </c>
      <c r="F252" s="120">
        <v>1582</v>
      </c>
      <c r="H252"/>
    </row>
    <row r="253" spans="1:8" s="108" customFormat="1" ht="17.25" hidden="1" customHeight="1" outlineLevel="1" x14ac:dyDescent="0.3">
      <c r="A253" s="35">
        <v>48</v>
      </c>
      <c r="B253" s="101" t="s">
        <v>251</v>
      </c>
      <c r="C253" s="102">
        <v>1983</v>
      </c>
      <c r="D253" s="103" t="s">
        <v>38</v>
      </c>
      <c r="E253" s="123">
        <v>630</v>
      </c>
      <c r="F253" s="120">
        <v>1609.2</v>
      </c>
      <c r="H253"/>
    </row>
    <row r="254" spans="1:8" s="108" customFormat="1" ht="17.25" hidden="1" customHeight="1" outlineLevel="1" x14ac:dyDescent="0.3">
      <c r="A254" s="31"/>
      <c r="B254" s="116" t="s">
        <v>252</v>
      </c>
      <c r="C254" s="99"/>
      <c r="D254" s="98"/>
      <c r="E254" s="122">
        <f>SUM(E238:E253)</f>
        <v>15882</v>
      </c>
      <c r="F254" s="49">
        <f>SUM(F238:F253)</f>
        <v>93512.5</v>
      </c>
      <c r="G254"/>
    </row>
    <row r="255" spans="1:8" s="108" customFormat="1" ht="17.25" hidden="1" customHeight="1" outlineLevel="1" x14ac:dyDescent="0.3">
      <c r="A255" s="31"/>
      <c r="B255" s="127" t="s">
        <v>253</v>
      </c>
      <c r="C255" s="99" t="s">
        <v>254</v>
      </c>
      <c r="D255" s="98"/>
      <c r="E255" s="122">
        <f>E229+E235+E254</f>
        <v>48302</v>
      </c>
      <c r="F255" s="128">
        <f>F229+F235+F254</f>
        <v>289626.09999999998</v>
      </c>
    </row>
    <row r="256" spans="1:8" ht="17.25" customHeight="1" collapsed="1" x14ac:dyDescent="0.3">
      <c r="A256" s="129"/>
      <c r="B256" s="130"/>
      <c r="C256" s="30"/>
      <c r="D256" s="33"/>
      <c r="E256" s="131"/>
      <c r="F256" s="49"/>
    </row>
    <row r="257" spans="1:8" ht="17.25" customHeight="1" x14ac:dyDescent="0.3">
      <c r="A257" s="231" t="s">
        <v>255</v>
      </c>
      <c r="B257" s="232"/>
      <c r="C257" s="232"/>
      <c r="D257" s="232"/>
      <c r="E257" s="232"/>
      <c r="F257" s="233"/>
    </row>
    <row r="258" spans="1:8" ht="17.25" customHeight="1" x14ac:dyDescent="0.3">
      <c r="A258" s="220" t="s">
        <v>8</v>
      </c>
      <c r="B258" s="221"/>
      <c r="C258" s="221"/>
      <c r="D258" s="221"/>
      <c r="E258" s="221"/>
      <c r="F258" s="222"/>
    </row>
    <row r="259" spans="1:8" ht="17.25" customHeight="1" x14ac:dyDescent="0.3">
      <c r="A259" s="132">
        <v>1</v>
      </c>
      <c r="B259" s="133" t="s">
        <v>256</v>
      </c>
      <c r="C259" s="134">
        <v>1966</v>
      </c>
      <c r="D259" s="135" t="s">
        <v>12</v>
      </c>
      <c r="E259" s="135">
        <v>700</v>
      </c>
      <c r="F259" s="136">
        <v>2600</v>
      </c>
      <c r="G259" s="137"/>
      <c r="H259" s="138"/>
    </row>
    <row r="260" spans="1:8" ht="17.25" customHeight="1" x14ac:dyDescent="0.3">
      <c r="A260" s="132">
        <f>A259+1</f>
        <v>2</v>
      </c>
      <c r="B260" s="139" t="s">
        <v>257</v>
      </c>
      <c r="C260" s="140">
        <v>1967</v>
      </c>
      <c r="D260" s="140" t="s">
        <v>12</v>
      </c>
      <c r="E260" s="140">
        <v>698</v>
      </c>
      <c r="F260" s="136">
        <v>830</v>
      </c>
      <c r="G260" s="137"/>
      <c r="H260" s="138"/>
    </row>
    <row r="261" spans="1:8" ht="17.25" customHeight="1" x14ac:dyDescent="0.3">
      <c r="A261" s="132">
        <f t="shared" ref="A261:A295" si="1">A260+1</f>
        <v>3</v>
      </c>
      <c r="B261" s="133" t="s">
        <v>258</v>
      </c>
      <c r="C261" s="134">
        <v>1981</v>
      </c>
      <c r="D261" s="135" t="s">
        <v>14</v>
      </c>
      <c r="E261" s="135">
        <v>420</v>
      </c>
      <c r="F261" s="136">
        <v>1520</v>
      </c>
      <c r="G261" s="137"/>
      <c r="H261" s="138"/>
    </row>
    <row r="262" spans="1:8" ht="17.25" customHeight="1" x14ac:dyDescent="0.3">
      <c r="A262" s="141">
        <f t="shared" si="1"/>
        <v>4</v>
      </c>
      <c r="B262" s="142" t="s">
        <v>259</v>
      </c>
      <c r="C262" s="143">
        <v>1974</v>
      </c>
      <c r="D262" s="143" t="s">
        <v>207</v>
      </c>
      <c r="E262" s="143">
        <v>1180</v>
      </c>
      <c r="F262" s="144">
        <v>15160</v>
      </c>
      <c r="H262" s="138"/>
    </row>
    <row r="263" spans="1:8" ht="17.25" customHeight="1" x14ac:dyDescent="0.3">
      <c r="A263" s="141">
        <f t="shared" si="1"/>
        <v>5</v>
      </c>
      <c r="B263" s="133" t="s">
        <v>260</v>
      </c>
      <c r="C263" s="145">
        <v>1974</v>
      </c>
      <c r="D263" s="146" t="s">
        <v>207</v>
      </c>
      <c r="E263" s="146">
        <v>1180</v>
      </c>
      <c r="F263" s="144">
        <v>7240</v>
      </c>
      <c r="G263" s="137"/>
      <c r="H263" s="138"/>
    </row>
    <row r="264" spans="1:8" ht="17.25" customHeight="1" x14ac:dyDescent="0.3">
      <c r="A264" s="141">
        <f t="shared" si="1"/>
        <v>6</v>
      </c>
      <c r="B264" s="133" t="s">
        <v>261</v>
      </c>
      <c r="C264" s="145">
        <v>1974</v>
      </c>
      <c r="D264" s="146" t="s">
        <v>207</v>
      </c>
      <c r="E264" s="146">
        <v>1180</v>
      </c>
      <c r="F264" s="144">
        <v>11940</v>
      </c>
      <c r="G264" s="137"/>
      <c r="H264" s="138"/>
    </row>
    <row r="265" spans="1:8" ht="17.25" customHeight="1" x14ac:dyDescent="0.3">
      <c r="A265" s="141">
        <f t="shared" si="1"/>
        <v>7</v>
      </c>
      <c r="B265" s="147" t="s">
        <v>262</v>
      </c>
      <c r="C265" s="145">
        <v>1967</v>
      </c>
      <c r="D265" s="146" t="s">
        <v>18</v>
      </c>
      <c r="E265" s="146">
        <v>889</v>
      </c>
      <c r="F265" s="144">
        <v>2481.1</v>
      </c>
      <c r="G265" s="137"/>
      <c r="H265" s="138"/>
    </row>
    <row r="266" spans="1:8" ht="17.25" customHeight="1" x14ac:dyDescent="0.3">
      <c r="A266" s="141">
        <f t="shared" si="1"/>
        <v>8</v>
      </c>
      <c r="B266" s="147" t="s">
        <v>263</v>
      </c>
      <c r="C266" s="145">
        <v>1963</v>
      </c>
      <c r="D266" s="146" t="s">
        <v>18</v>
      </c>
      <c r="E266" s="146">
        <v>886</v>
      </c>
      <c r="F266" s="144">
        <v>10650</v>
      </c>
      <c r="H266" s="138"/>
    </row>
    <row r="267" spans="1:8" ht="17.25" customHeight="1" x14ac:dyDescent="0.3">
      <c r="A267" s="141">
        <f t="shared" si="1"/>
        <v>9</v>
      </c>
      <c r="B267" s="147" t="s">
        <v>264</v>
      </c>
      <c r="C267" s="145">
        <v>1963</v>
      </c>
      <c r="D267" s="146" t="s">
        <v>18</v>
      </c>
      <c r="E267" s="146">
        <v>413</v>
      </c>
      <c r="F267" s="144">
        <v>9050</v>
      </c>
      <c r="G267" s="137"/>
      <c r="H267" s="138"/>
    </row>
    <row r="268" spans="1:8" ht="17.25" customHeight="1" x14ac:dyDescent="0.3">
      <c r="A268" s="141">
        <f t="shared" si="1"/>
        <v>10</v>
      </c>
      <c r="B268" s="147" t="s">
        <v>265</v>
      </c>
      <c r="C268" s="145">
        <v>1977</v>
      </c>
      <c r="D268" s="146">
        <v>84</v>
      </c>
      <c r="E268" s="146">
        <v>562</v>
      </c>
      <c r="F268" s="144">
        <v>10064</v>
      </c>
      <c r="H268" s="138"/>
    </row>
    <row r="269" spans="1:8" ht="17.25" customHeight="1" x14ac:dyDescent="0.3">
      <c r="A269" s="141">
        <f t="shared" si="1"/>
        <v>11</v>
      </c>
      <c r="B269" s="147" t="s">
        <v>266</v>
      </c>
      <c r="C269" s="145">
        <v>1978</v>
      </c>
      <c r="D269" s="146">
        <v>84</v>
      </c>
      <c r="E269" s="146">
        <v>565</v>
      </c>
      <c r="F269" s="144">
        <v>8030</v>
      </c>
      <c r="H269" s="138"/>
    </row>
    <row r="270" spans="1:8" ht="17.25" customHeight="1" x14ac:dyDescent="0.3">
      <c r="A270" s="132">
        <f t="shared" si="1"/>
        <v>12</v>
      </c>
      <c r="B270" s="148" t="s">
        <v>267</v>
      </c>
      <c r="C270" s="134">
        <v>1974</v>
      </c>
      <c r="D270" s="135" t="s">
        <v>207</v>
      </c>
      <c r="E270" s="135">
        <v>1116</v>
      </c>
      <c r="F270" s="136">
        <v>15255.2</v>
      </c>
      <c r="H270" s="138"/>
    </row>
    <row r="271" spans="1:8" ht="17.25" customHeight="1" x14ac:dyDescent="0.3">
      <c r="A271" s="141">
        <f t="shared" si="1"/>
        <v>13</v>
      </c>
      <c r="B271" s="133" t="s">
        <v>268</v>
      </c>
      <c r="C271" s="145">
        <v>1960</v>
      </c>
      <c r="D271" s="146" t="s">
        <v>12</v>
      </c>
      <c r="E271" s="146">
        <v>490</v>
      </c>
      <c r="F271" s="144">
        <v>2193</v>
      </c>
      <c r="H271" s="138"/>
    </row>
    <row r="272" spans="1:8" ht="17.25" customHeight="1" x14ac:dyDescent="0.3">
      <c r="A272" s="141">
        <f t="shared" si="1"/>
        <v>14</v>
      </c>
      <c r="B272" s="133" t="s">
        <v>269</v>
      </c>
      <c r="C272" s="145">
        <v>1960</v>
      </c>
      <c r="D272" s="146" t="s">
        <v>12</v>
      </c>
      <c r="E272" s="146">
        <v>490</v>
      </c>
      <c r="F272" s="144">
        <v>11722.5</v>
      </c>
      <c r="H272" s="138"/>
    </row>
    <row r="273" spans="1:8" ht="17.25" customHeight="1" x14ac:dyDescent="0.3">
      <c r="A273" s="141">
        <f t="shared" si="1"/>
        <v>15</v>
      </c>
      <c r="B273" s="133" t="s">
        <v>270</v>
      </c>
      <c r="C273" s="145">
        <v>1966</v>
      </c>
      <c r="D273" s="146" t="s">
        <v>10</v>
      </c>
      <c r="E273" s="146">
        <v>655</v>
      </c>
      <c r="F273" s="144">
        <v>635.70000000000005</v>
      </c>
      <c r="H273" s="138"/>
    </row>
    <row r="274" spans="1:8" ht="17.25" customHeight="1" x14ac:dyDescent="0.3">
      <c r="A274" s="141">
        <f t="shared" si="1"/>
        <v>16</v>
      </c>
      <c r="B274" s="133" t="s">
        <v>271</v>
      </c>
      <c r="C274" s="145">
        <v>1976</v>
      </c>
      <c r="D274" s="146">
        <v>84</v>
      </c>
      <c r="E274" s="146">
        <v>1197</v>
      </c>
      <c r="F274" s="144">
        <v>18518.900000000001</v>
      </c>
      <c r="G274" s="137"/>
      <c r="H274" s="138"/>
    </row>
    <row r="275" spans="1:8" ht="17.25" customHeight="1" x14ac:dyDescent="0.3">
      <c r="A275" s="141">
        <f t="shared" si="1"/>
        <v>17</v>
      </c>
      <c r="B275" s="133" t="s">
        <v>272</v>
      </c>
      <c r="C275" s="145">
        <v>1973</v>
      </c>
      <c r="D275" s="146" t="s">
        <v>273</v>
      </c>
      <c r="E275" s="146">
        <v>655</v>
      </c>
      <c r="F275" s="144">
        <v>4503.3999999999996</v>
      </c>
      <c r="G275" s="137"/>
      <c r="H275" s="138"/>
    </row>
    <row r="276" spans="1:8" ht="17.25" customHeight="1" x14ac:dyDescent="0.3">
      <c r="A276" s="141">
        <f t="shared" si="1"/>
        <v>18</v>
      </c>
      <c r="B276" s="133" t="s">
        <v>274</v>
      </c>
      <c r="C276" s="145">
        <v>1980</v>
      </c>
      <c r="D276" s="146">
        <v>84</v>
      </c>
      <c r="E276" s="146">
        <v>557</v>
      </c>
      <c r="F276" s="144">
        <v>5711</v>
      </c>
      <c r="G276" s="137"/>
      <c r="H276" s="138"/>
    </row>
    <row r="277" spans="1:8" ht="17.25" customHeight="1" x14ac:dyDescent="0.3">
      <c r="A277" s="141">
        <f t="shared" si="1"/>
        <v>19</v>
      </c>
      <c r="B277" s="133" t="s">
        <v>275</v>
      </c>
      <c r="C277" s="145">
        <v>1970</v>
      </c>
      <c r="D277" s="146" t="s">
        <v>22</v>
      </c>
      <c r="E277" s="146">
        <v>885</v>
      </c>
      <c r="F277" s="144">
        <v>3410.1</v>
      </c>
      <c r="G277" s="137"/>
      <c r="H277" s="138"/>
    </row>
    <row r="278" spans="1:8" ht="17.25" customHeight="1" x14ac:dyDescent="0.3">
      <c r="A278" s="141">
        <f t="shared" si="1"/>
        <v>20</v>
      </c>
      <c r="B278" s="133" t="s">
        <v>276</v>
      </c>
      <c r="C278" s="145">
        <v>1970</v>
      </c>
      <c r="D278" s="146" t="s">
        <v>12</v>
      </c>
      <c r="E278" s="146">
        <v>715</v>
      </c>
      <c r="F278" s="144">
        <v>748.2</v>
      </c>
      <c r="G278" s="137"/>
      <c r="H278" s="138"/>
    </row>
    <row r="279" spans="1:8" ht="17.25" customHeight="1" x14ac:dyDescent="0.3">
      <c r="A279" s="141">
        <f t="shared" si="1"/>
        <v>21</v>
      </c>
      <c r="B279" s="133" t="s">
        <v>277</v>
      </c>
      <c r="C279" s="145">
        <v>1983</v>
      </c>
      <c r="D279" s="146" t="s">
        <v>14</v>
      </c>
      <c r="E279" s="146">
        <v>1085</v>
      </c>
      <c r="F279" s="136">
        <v>2656.5</v>
      </c>
      <c r="G279" s="137"/>
      <c r="H279" s="138"/>
    </row>
    <row r="280" spans="1:8" ht="17.25" customHeight="1" x14ac:dyDescent="0.3">
      <c r="A280" s="141">
        <f t="shared" si="1"/>
        <v>22</v>
      </c>
      <c r="B280" s="133" t="s">
        <v>278</v>
      </c>
      <c r="C280" s="145">
        <v>1983</v>
      </c>
      <c r="D280" s="146" t="s">
        <v>14</v>
      </c>
      <c r="E280" s="146">
        <v>1553</v>
      </c>
      <c r="F280" s="144">
        <v>15362.6</v>
      </c>
      <c r="G280" s="137"/>
      <c r="H280" s="138"/>
    </row>
    <row r="281" spans="1:8" ht="17.25" customHeight="1" x14ac:dyDescent="0.3">
      <c r="A281" s="132">
        <f t="shared" si="1"/>
        <v>23</v>
      </c>
      <c r="B281" s="149" t="s">
        <v>344</v>
      </c>
      <c r="C281" s="134">
        <v>1965</v>
      </c>
      <c r="D281" s="135" t="s">
        <v>12</v>
      </c>
      <c r="E281" s="135">
        <v>920</v>
      </c>
      <c r="F281" s="136">
        <v>7188</v>
      </c>
      <c r="G281" s="137"/>
      <c r="H281" s="138"/>
    </row>
    <row r="282" spans="1:8" ht="17.25" customHeight="1" x14ac:dyDescent="0.3">
      <c r="A282" s="132">
        <f t="shared" si="1"/>
        <v>24</v>
      </c>
      <c r="B282" s="133" t="s">
        <v>279</v>
      </c>
      <c r="C282" s="145">
        <v>1964</v>
      </c>
      <c r="D282" s="135" t="s">
        <v>12</v>
      </c>
      <c r="E282" s="146">
        <v>1000</v>
      </c>
      <c r="F282" s="136">
        <v>8654.6</v>
      </c>
      <c r="G282" s="137"/>
      <c r="H282" s="138"/>
    </row>
    <row r="283" spans="1:8" ht="17.25" customHeight="1" x14ac:dyDescent="0.3">
      <c r="A283" s="132">
        <f t="shared" si="1"/>
        <v>25</v>
      </c>
      <c r="B283" s="133" t="s">
        <v>345</v>
      </c>
      <c r="C283" s="145">
        <v>1964</v>
      </c>
      <c r="D283" s="135" t="s">
        <v>12</v>
      </c>
      <c r="E283" s="146">
        <v>2811</v>
      </c>
      <c r="F283" s="136">
        <v>8284.7000000000007</v>
      </c>
      <c r="G283" s="137"/>
      <c r="H283" s="138"/>
    </row>
    <row r="284" spans="1:8" ht="17.25" customHeight="1" x14ac:dyDescent="0.3">
      <c r="A284" s="141">
        <f t="shared" si="1"/>
        <v>26</v>
      </c>
      <c r="B284" s="133" t="s">
        <v>280</v>
      </c>
      <c r="C284" s="145">
        <v>1964</v>
      </c>
      <c r="D284" s="146" t="s">
        <v>12</v>
      </c>
      <c r="E284" s="146">
        <v>888</v>
      </c>
      <c r="F284" s="144">
        <v>7372.9</v>
      </c>
      <c r="G284" s="137"/>
      <c r="H284" s="138"/>
    </row>
    <row r="285" spans="1:8" ht="17.25" customHeight="1" x14ac:dyDescent="0.3">
      <c r="A285" s="132">
        <f t="shared" si="1"/>
        <v>27</v>
      </c>
      <c r="B285" s="133" t="s">
        <v>281</v>
      </c>
      <c r="C285" s="145">
        <v>1964</v>
      </c>
      <c r="D285" s="135" t="s">
        <v>10</v>
      </c>
      <c r="E285" s="146">
        <v>888</v>
      </c>
      <c r="F285" s="136">
        <v>1240.4000000000001</v>
      </c>
      <c r="G285" s="137"/>
      <c r="H285" s="138"/>
    </row>
    <row r="286" spans="1:8" ht="17.25" customHeight="1" x14ac:dyDescent="0.3">
      <c r="A286" s="132">
        <f t="shared" si="1"/>
        <v>28</v>
      </c>
      <c r="B286" s="133" t="s">
        <v>282</v>
      </c>
      <c r="C286" s="145">
        <v>1959</v>
      </c>
      <c r="D286" s="135" t="s">
        <v>12</v>
      </c>
      <c r="E286" s="146">
        <v>822</v>
      </c>
      <c r="F286" s="136">
        <v>4621.2</v>
      </c>
      <c r="G286" s="137"/>
      <c r="H286" s="138"/>
    </row>
    <row r="287" spans="1:8" ht="17.25" customHeight="1" x14ac:dyDescent="0.3">
      <c r="A287" s="132">
        <f t="shared" si="1"/>
        <v>29</v>
      </c>
      <c r="B287" s="133" t="s">
        <v>283</v>
      </c>
      <c r="C287" s="145">
        <v>1959</v>
      </c>
      <c r="D287" s="135" t="s">
        <v>12</v>
      </c>
      <c r="E287" s="146">
        <v>886</v>
      </c>
      <c r="F287" s="136">
        <v>5422.7</v>
      </c>
      <c r="G287" s="137"/>
      <c r="H287" s="138"/>
    </row>
    <row r="288" spans="1:8" ht="17.25" customHeight="1" x14ac:dyDescent="0.3">
      <c r="A288" s="132">
        <f t="shared" si="1"/>
        <v>30</v>
      </c>
      <c r="B288" s="133" t="s">
        <v>284</v>
      </c>
      <c r="C288" s="145">
        <v>1960</v>
      </c>
      <c r="D288" s="135" t="s">
        <v>12</v>
      </c>
      <c r="E288" s="146">
        <v>883</v>
      </c>
      <c r="F288" s="136">
        <v>6397</v>
      </c>
      <c r="G288" s="137"/>
      <c r="H288" s="138"/>
    </row>
    <row r="289" spans="1:8" ht="17.25" customHeight="1" x14ac:dyDescent="0.3">
      <c r="A289" s="132">
        <f t="shared" si="1"/>
        <v>31</v>
      </c>
      <c r="B289" s="133" t="s">
        <v>285</v>
      </c>
      <c r="C289" s="145">
        <v>1962</v>
      </c>
      <c r="D289" s="135" t="s">
        <v>12</v>
      </c>
      <c r="E289" s="146">
        <v>885</v>
      </c>
      <c r="F289" s="136">
        <v>4390.3</v>
      </c>
      <c r="G289" s="137"/>
      <c r="H289" s="138"/>
    </row>
    <row r="290" spans="1:8" ht="17.25" customHeight="1" x14ac:dyDescent="0.3">
      <c r="A290" s="132">
        <f t="shared" si="1"/>
        <v>32</v>
      </c>
      <c r="B290" s="133" t="s">
        <v>286</v>
      </c>
      <c r="C290" s="145">
        <v>1961</v>
      </c>
      <c r="D290" s="135" t="s">
        <v>12</v>
      </c>
      <c r="E290" s="146">
        <v>880</v>
      </c>
      <c r="F290" s="136">
        <v>4063.3</v>
      </c>
      <c r="G290" s="137"/>
      <c r="H290" s="138"/>
    </row>
    <row r="291" spans="1:8" ht="17.25" customHeight="1" x14ac:dyDescent="0.3">
      <c r="A291" s="132">
        <f t="shared" si="1"/>
        <v>33</v>
      </c>
      <c r="B291" s="133" t="s">
        <v>287</v>
      </c>
      <c r="C291" s="145">
        <v>1972</v>
      </c>
      <c r="D291" s="135" t="s">
        <v>12</v>
      </c>
      <c r="E291" s="146">
        <v>1117</v>
      </c>
      <c r="F291" s="136">
        <v>2450</v>
      </c>
      <c r="G291" s="137"/>
      <c r="H291" s="138"/>
    </row>
    <row r="292" spans="1:8" ht="17.25" customHeight="1" x14ac:dyDescent="0.3">
      <c r="A292" s="132">
        <f t="shared" si="1"/>
        <v>34</v>
      </c>
      <c r="B292" s="149" t="s">
        <v>347</v>
      </c>
      <c r="C292" s="145">
        <v>1976</v>
      </c>
      <c r="D292" s="135" t="s">
        <v>67</v>
      </c>
      <c r="E292" s="146">
        <v>2015</v>
      </c>
      <c r="F292" s="136">
        <v>9571.6</v>
      </c>
      <c r="G292" s="137"/>
      <c r="H292" s="138"/>
    </row>
    <row r="293" spans="1:8" ht="17.25" customHeight="1" x14ac:dyDescent="0.3">
      <c r="A293" s="141">
        <f t="shared" si="1"/>
        <v>35</v>
      </c>
      <c r="B293" s="133" t="s">
        <v>288</v>
      </c>
      <c r="C293" s="145">
        <v>1964</v>
      </c>
      <c r="D293" s="146" t="s">
        <v>36</v>
      </c>
      <c r="E293" s="146">
        <v>1450</v>
      </c>
      <c r="F293" s="144">
        <v>6900</v>
      </c>
      <c r="G293" s="137"/>
      <c r="H293" s="138"/>
    </row>
    <row r="294" spans="1:8" ht="17.25" customHeight="1" x14ac:dyDescent="0.3">
      <c r="A294" s="132">
        <f t="shared" si="1"/>
        <v>36</v>
      </c>
      <c r="B294" s="133" t="s">
        <v>289</v>
      </c>
      <c r="C294" s="145">
        <v>1959</v>
      </c>
      <c r="D294" s="135" t="s">
        <v>12</v>
      </c>
      <c r="E294" s="146">
        <v>452</v>
      </c>
      <c r="F294" s="136">
        <v>2819</v>
      </c>
      <c r="G294" s="137"/>
      <c r="H294" s="138"/>
    </row>
    <row r="295" spans="1:8" ht="17.25" customHeight="1" x14ac:dyDescent="0.3">
      <c r="A295" s="132">
        <f t="shared" si="1"/>
        <v>37</v>
      </c>
      <c r="B295" s="133" t="s">
        <v>290</v>
      </c>
      <c r="C295" s="145">
        <v>1960</v>
      </c>
      <c r="D295" s="135" t="s">
        <v>12</v>
      </c>
      <c r="E295" s="146">
        <v>450</v>
      </c>
      <c r="F295" s="136">
        <v>5059.1000000000004</v>
      </c>
      <c r="G295" s="137"/>
      <c r="H295" s="138"/>
    </row>
    <row r="296" spans="1:8" ht="17.25" customHeight="1" x14ac:dyDescent="0.3">
      <c r="A296" s="150"/>
      <c r="B296" s="151" t="s">
        <v>227</v>
      </c>
      <c r="C296" s="152"/>
      <c r="D296" s="152"/>
      <c r="E296" s="153">
        <f>SUM(E259:E295)</f>
        <v>34418</v>
      </c>
      <c r="F296" s="154">
        <f>SUM(F259:F295)</f>
        <v>244717.00000000003</v>
      </c>
      <c r="G296" s="137"/>
      <c r="H296" s="138"/>
    </row>
    <row r="297" spans="1:8" ht="17.25" customHeight="1" x14ac:dyDescent="0.3">
      <c r="A297" s="246" t="s">
        <v>233</v>
      </c>
      <c r="B297" s="247"/>
      <c r="C297" s="247"/>
      <c r="D297" s="247"/>
      <c r="E297" s="247"/>
      <c r="F297" s="248"/>
      <c r="G297" s="137"/>
      <c r="H297" s="138"/>
    </row>
    <row r="298" spans="1:8" ht="17.25" customHeight="1" x14ac:dyDescent="0.3">
      <c r="A298" s="132">
        <v>38</v>
      </c>
      <c r="B298" s="155" t="s">
        <v>291</v>
      </c>
      <c r="C298" s="134">
        <v>1969</v>
      </c>
      <c r="D298" s="135" t="s">
        <v>12</v>
      </c>
      <c r="E298" s="156">
        <v>917</v>
      </c>
      <c r="F298" s="157">
        <v>6075</v>
      </c>
      <c r="G298" s="137"/>
      <c r="H298" s="138"/>
    </row>
    <row r="299" spans="1:8" ht="17.25" customHeight="1" x14ac:dyDescent="0.3">
      <c r="A299" s="132">
        <f t="shared" ref="A299:A315" si="2">A298+1</f>
        <v>39</v>
      </c>
      <c r="B299" s="155" t="s">
        <v>292</v>
      </c>
      <c r="C299" s="134">
        <v>1980</v>
      </c>
      <c r="D299" s="135" t="s">
        <v>67</v>
      </c>
      <c r="E299" s="156">
        <v>725</v>
      </c>
      <c r="F299" s="157">
        <v>4466.1000000000004</v>
      </c>
      <c r="G299" s="137"/>
      <c r="H299" s="138"/>
    </row>
    <row r="300" spans="1:8" ht="17.25" customHeight="1" x14ac:dyDescent="0.3">
      <c r="A300" s="141">
        <f t="shared" si="2"/>
        <v>40</v>
      </c>
      <c r="B300" s="158" t="s">
        <v>293</v>
      </c>
      <c r="C300" s="145">
        <v>1982</v>
      </c>
      <c r="D300" s="159" t="s">
        <v>38</v>
      </c>
      <c r="E300" s="160">
        <v>600</v>
      </c>
      <c r="F300" s="157">
        <v>213.5</v>
      </c>
      <c r="G300" s="137"/>
      <c r="H300" s="138"/>
    </row>
    <row r="301" spans="1:8" ht="17.25" customHeight="1" x14ac:dyDescent="0.3">
      <c r="A301" s="141">
        <f t="shared" si="2"/>
        <v>41</v>
      </c>
      <c r="B301" s="133" t="s">
        <v>294</v>
      </c>
      <c r="C301" s="145">
        <v>1980</v>
      </c>
      <c r="D301" s="146" t="s">
        <v>38</v>
      </c>
      <c r="E301" s="160">
        <v>600</v>
      </c>
      <c r="F301" s="157">
        <v>1836.7</v>
      </c>
      <c r="G301" s="137"/>
      <c r="H301" s="138"/>
    </row>
    <row r="302" spans="1:8" ht="17.25" customHeight="1" x14ac:dyDescent="0.3">
      <c r="A302" s="141">
        <f t="shared" si="2"/>
        <v>42</v>
      </c>
      <c r="B302" s="133" t="s">
        <v>295</v>
      </c>
      <c r="C302" s="145">
        <v>1976</v>
      </c>
      <c r="D302" s="146" t="s">
        <v>67</v>
      </c>
      <c r="E302" s="160">
        <v>1500</v>
      </c>
      <c r="F302" s="157">
        <v>4765.3999999999996</v>
      </c>
      <c r="G302" s="137"/>
      <c r="H302" s="138"/>
    </row>
    <row r="303" spans="1:8" ht="17.25" customHeight="1" x14ac:dyDescent="0.3">
      <c r="A303" s="132">
        <f t="shared" si="2"/>
        <v>43</v>
      </c>
      <c r="B303" s="133" t="s">
        <v>296</v>
      </c>
      <c r="C303" s="134">
        <v>1973</v>
      </c>
      <c r="D303" s="135" t="s">
        <v>12</v>
      </c>
      <c r="E303" s="156">
        <v>690</v>
      </c>
      <c r="F303" s="157">
        <v>6596.9</v>
      </c>
      <c r="G303" s="137"/>
      <c r="H303" s="138"/>
    </row>
    <row r="304" spans="1:8" ht="17.25" customHeight="1" x14ac:dyDescent="0.3">
      <c r="A304" s="132">
        <f t="shared" si="2"/>
        <v>44</v>
      </c>
      <c r="B304" s="149" t="s">
        <v>346</v>
      </c>
      <c r="C304" s="134">
        <v>1972</v>
      </c>
      <c r="D304" s="135" t="s">
        <v>12</v>
      </c>
      <c r="E304" s="156">
        <v>690</v>
      </c>
      <c r="F304" s="157">
        <v>6229.9</v>
      </c>
      <c r="G304" s="137"/>
      <c r="H304" s="138"/>
    </row>
    <row r="305" spans="1:8" ht="17.25" customHeight="1" x14ac:dyDescent="0.3">
      <c r="A305" s="132">
        <f t="shared" si="2"/>
        <v>45</v>
      </c>
      <c r="B305" s="133" t="s">
        <v>297</v>
      </c>
      <c r="C305" s="134">
        <v>1977</v>
      </c>
      <c r="D305" s="135" t="s">
        <v>67</v>
      </c>
      <c r="E305" s="156">
        <v>1400</v>
      </c>
      <c r="F305" s="157">
        <v>6257.4</v>
      </c>
      <c r="G305" s="137"/>
      <c r="H305" s="138"/>
    </row>
    <row r="306" spans="1:8" ht="17.25" customHeight="1" x14ac:dyDescent="0.3">
      <c r="A306" s="132">
        <f t="shared" si="2"/>
        <v>46</v>
      </c>
      <c r="B306" s="149" t="s">
        <v>298</v>
      </c>
      <c r="C306" s="134">
        <v>1970</v>
      </c>
      <c r="D306" s="135" t="s">
        <v>12</v>
      </c>
      <c r="E306" s="156">
        <v>700</v>
      </c>
      <c r="F306" s="161">
        <v>3224.9</v>
      </c>
      <c r="G306" s="137"/>
      <c r="H306" s="138"/>
    </row>
    <row r="307" spans="1:8" ht="17.25" customHeight="1" x14ac:dyDescent="0.3">
      <c r="A307" s="132">
        <f t="shared" si="2"/>
        <v>47</v>
      </c>
      <c r="B307" s="149" t="s">
        <v>299</v>
      </c>
      <c r="C307" s="134">
        <v>1993</v>
      </c>
      <c r="D307" s="135" t="s">
        <v>248</v>
      </c>
      <c r="E307" s="156">
        <v>620</v>
      </c>
      <c r="F307" s="161">
        <v>4429</v>
      </c>
      <c r="G307" s="137"/>
      <c r="H307" s="138"/>
    </row>
    <row r="308" spans="1:8" ht="17.25" customHeight="1" x14ac:dyDescent="0.3">
      <c r="A308" s="132">
        <f t="shared" si="2"/>
        <v>48</v>
      </c>
      <c r="B308" s="148" t="s">
        <v>300</v>
      </c>
      <c r="C308" s="134">
        <v>1981</v>
      </c>
      <c r="D308" s="135" t="s">
        <v>38</v>
      </c>
      <c r="E308" s="156">
        <v>900</v>
      </c>
      <c r="F308" s="161">
        <v>1096.8</v>
      </c>
      <c r="G308" s="137"/>
      <c r="H308" s="138"/>
    </row>
    <row r="309" spans="1:8" ht="17.25" customHeight="1" x14ac:dyDescent="0.3">
      <c r="A309" s="132">
        <f t="shared" si="2"/>
        <v>49</v>
      </c>
      <c r="B309" s="148" t="s">
        <v>301</v>
      </c>
      <c r="C309" s="134">
        <v>1981</v>
      </c>
      <c r="D309" s="135" t="s">
        <v>67</v>
      </c>
      <c r="E309" s="156">
        <v>1805</v>
      </c>
      <c r="F309" s="161">
        <v>993.1</v>
      </c>
      <c r="H309" s="138"/>
    </row>
    <row r="310" spans="1:8" ht="17.25" customHeight="1" x14ac:dyDescent="0.3">
      <c r="A310" s="132">
        <f t="shared" si="2"/>
        <v>50</v>
      </c>
      <c r="B310" s="149" t="s">
        <v>302</v>
      </c>
      <c r="C310" s="134">
        <v>1982</v>
      </c>
      <c r="D310" s="135">
        <v>84</v>
      </c>
      <c r="E310" s="135">
        <v>1306</v>
      </c>
      <c r="F310" s="161">
        <v>3318</v>
      </c>
      <c r="H310" s="138"/>
    </row>
    <row r="311" spans="1:8" ht="17.25" customHeight="1" x14ac:dyDescent="0.3">
      <c r="A311" s="132">
        <f t="shared" si="2"/>
        <v>51</v>
      </c>
      <c r="B311" s="149" t="s">
        <v>303</v>
      </c>
      <c r="C311" s="134">
        <v>1987</v>
      </c>
      <c r="D311" s="135">
        <v>84</v>
      </c>
      <c r="E311" s="135">
        <v>595</v>
      </c>
      <c r="F311" s="161">
        <v>2168</v>
      </c>
      <c r="G311" s="137"/>
      <c r="H311" s="138"/>
    </row>
    <row r="312" spans="1:8" ht="17.25" customHeight="1" x14ac:dyDescent="0.3">
      <c r="A312" s="132">
        <f t="shared" si="2"/>
        <v>52</v>
      </c>
      <c r="B312" s="149" t="s">
        <v>304</v>
      </c>
      <c r="C312" s="134">
        <v>1987</v>
      </c>
      <c r="D312" s="135">
        <v>84</v>
      </c>
      <c r="E312" s="135">
        <v>600</v>
      </c>
      <c r="F312" s="161">
        <v>960</v>
      </c>
      <c r="G312" s="137"/>
      <c r="H312" s="138"/>
    </row>
    <row r="313" spans="1:8" ht="17.25" customHeight="1" x14ac:dyDescent="0.3">
      <c r="A313" s="132">
        <f t="shared" si="2"/>
        <v>53</v>
      </c>
      <c r="B313" s="149" t="s">
        <v>305</v>
      </c>
      <c r="C313" s="134">
        <v>1990</v>
      </c>
      <c r="D313" s="135" t="s">
        <v>248</v>
      </c>
      <c r="E313" s="135">
        <v>2164</v>
      </c>
      <c r="F313" s="161">
        <v>2661</v>
      </c>
      <c r="H313" s="138"/>
    </row>
    <row r="314" spans="1:8" ht="17.25" customHeight="1" x14ac:dyDescent="0.3">
      <c r="A314" s="132">
        <f t="shared" si="2"/>
        <v>54</v>
      </c>
      <c r="B314" s="149" t="s">
        <v>306</v>
      </c>
      <c r="C314" s="134">
        <v>1984</v>
      </c>
      <c r="D314" s="135" t="s">
        <v>38</v>
      </c>
      <c r="E314" s="135">
        <v>2025</v>
      </c>
      <c r="F314" s="161">
        <v>4053.4</v>
      </c>
      <c r="H314" s="138"/>
    </row>
    <row r="315" spans="1:8" ht="17.25" customHeight="1" x14ac:dyDescent="0.3">
      <c r="A315" s="132">
        <f t="shared" si="2"/>
        <v>55</v>
      </c>
      <c r="B315" s="149" t="s">
        <v>307</v>
      </c>
      <c r="C315" s="134">
        <v>1984</v>
      </c>
      <c r="D315" s="135" t="s">
        <v>38</v>
      </c>
      <c r="E315" s="135">
        <v>1303</v>
      </c>
      <c r="F315" s="161">
        <v>6140</v>
      </c>
      <c r="G315" s="137"/>
      <c r="H315" s="138"/>
    </row>
    <row r="316" spans="1:8" ht="17.25" customHeight="1" x14ac:dyDescent="0.3">
      <c r="A316" s="162"/>
      <c r="B316" s="151" t="s">
        <v>252</v>
      </c>
      <c r="C316" s="163"/>
      <c r="D316" s="152"/>
      <c r="E316" s="153">
        <f>SUM(E298:E315)</f>
        <v>19140</v>
      </c>
      <c r="F316" s="164">
        <f>SUM(F298:F315)</f>
        <v>65485.100000000006</v>
      </c>
      <c r="G316" s="137"/>
      <c r="H316" s="138"/>
    </row>
    <row r="317" spans="1:8" ht="17.25" customHeight="1" x14ac:dyDescent="0.3">
      <c r="A317" s="162"/>
      <c r="B317" s="151" t="s">
        <v>308</v>
      </c>
      <c r="C317" s="163"/>
      <c r="D317" s="152"/>
      <c r="E317" s="153"/>
      <c r="F317" s="164">
        <f>13949.5-3831.6</f>
        <v>10117.9</v>
      </c>
      <c r="G317" s="137"/>
      <c r="H317" s="138"/>
    </row>
    <row r="318" spans="1:8" ht="17.25" customHeight="1" x14ac:dyDescent="0.3">
      <c r="A318" s="162"/>
      <c r="B318" s="165" t="s">
        <v>309</v>
      </c>
      <c r="C318" s="166" t="s">
        <v>310</v>
      </c>
      <c r="D318" s="152"/>
      <c r="E318" s="167">
        <f>E296+E316</f>
        <v>53558</v>
      </c>
      <c r="F318" s="168">
        <f>F296+F316+F317</f>
        <v>320320.00000000006</v>
      </c>
      <c r="G318" s="169">
        <f>320320-F318</f>
        <v>0</v>
      </c>
      <c r="H318" s="138"/>
    </row>
    <row r="319" spans="1:8" ht="17.25" customHeight="1" x14ac:dyDescent="0.3">
      <c r="A319" s="231" t="s">
        <v>311</v>
      </c>
      <c r="B319" s="232"/>
      <c r="C319" s="232"/>
      <c r="D319" s="232"/>
      <c r="E319" s="232"/>
      <c r="F319" s="233"/>
      <c r="G319" s="169"/>
      <c r="H319" s="138"/>
    </row>
    <row r="320" spans="1:8" ht="17.25" customHeight="1" x14ac:dyDescent="0.3">
      <c r="A320" s="249" t="s">
        <v>8</v>
      </c>
      <c r="B320" s="250"/>
      <c r="C320" s="250"/>
      <c r="D320" s="250"/>
      <c r="E320" s="250"/>
      <c r="F320" s="251"/>
      <c r="G320" s="169"/>
      <c r="H320" s="138"/>
    </row>
    <row r="321" spans="1:8" ht="17.25" customHeight="1" x14ac:dyDescent="0.3">
      <c r="A321" s="35">
        <v>1</v>
      </c>
      <c r="B321" s="147" t="s">
        <v>318</v>
      </c>
      <c r="C321" s="145">
        <v>1963</v>
      </c>
      <c r="D321" s="146" t="s">
        <v>18</v>
      </c>
      <c r="E321" s="146">
        <v>886</v>
      </c>
      <c r="F321" s="144">
        <v>4479.7</v>
      </c>
      <c r="G321" s="169"/>
      <c r="H321" s="138"/>
    </row>
    <row r="322" spans="1:8" ht="17.25" customHeight="1" x14ac:dyDescent="0.3">
      <c r="A322" s="35">
        <f>A321+1</f>
        <v>2</v>
      </c>
      <c r="B322" s="147" t="s">
        <v>319</v>
      </c>
      <c r="C322" s="145">
        <v>1963</v>
      </c>
      <c r="D322" s="146" t="s">
        <v>18</v>
      </c>
      <c r="E322" s="146">
        <v>413</v>
      </c>
      <c r="F322" s="144">
        <v>2501.5</v>
      </c>
      <c r="G322" s="169"/>
      <c r="H322" s="138"/>
    </row>
    <row r="323" spans="1:8" ht="17.25" customHeight="1" x14ac:dyDescent="0.3">
      <c r="A323" s="35">
        <f t="shared" ref="A323:A335" si="3">A322+1</f>
        <v>3</v>
      </c>
      <c r="B323" s="147" t="s">
        <v>320</v>
      </c>
      <c r="C323" s="145">
        <v>1977</v>
      </c>
      <c r="D323" s="146">
        <v>84</v>
      </c>
      <c r="E323" s="146">
        <v>562</v>
      </c>
      <c r="F323" s="144">
        <v>3350</v>
      </c>
      <c r="G323" s="169"/>
      <c r="H323" s="138"/>
    </row>
    <row r="324" spans="1:8" ht="17.25" customHeight="1" x14ac:dyDescent="0.3">
      <c r="A324" s="35">
        <f t="shared" si="3"/>
        <v>4</v>
      </c>
      <c r="B324" s="147" t="s">
        <v>321</v>
      </c>
      <c r="C324" s="145">
        <v>1978</v>
      </c>
      <c r="D324" s="146">
        <v>84</v>
      </c>
      <c r="E324" s="146">
        <v>565</v>
      </c>
      <c r="F324" s="144">
        <v>2000</v>
      </c>
      <c r="G324" s="169"/>
      <c r="H324" s="138"/>
    </row>
    <row r="325" spans="1:8" ht="17.25" customHeight="1" x14ac:dyDescent="0.3">
      <c r="A325" s="35">
        <f t="shared" si="3"/>
        <v>5</v>
      </c>
      <c r="B325" s="133" t="s">
        <v>349</v>
      </c>
      <c r="C325" s="145">
        <v>1961</v>
      </c>
      <c r="D325" s="146" t="s">
        <v>12</v>
      </c>
      <c r="E325" s="146">
        <v>445</v>
      </c>
      <c r="F325" s="144">
        <v>4852</v>
      </c>
      <c r="G325" s="169"/>
      <c r="H325" s="138"/>
    </row>
    <row r="326" spans="1:8" ht="17.25" customHeight="1" x14ac:dyDescent="0.3">
      <c r="A326" s="35">
        <f t="shared" si="3"/>
        <v>6</v>
      </c>
      <c r="B326" s="133" t="s">
        <v>350</v>
      </c>
      <c r="C326" s="145">
        <v>1979</v>
      </c>
      <c r="D326" s="146" t="s">
        <v>67</v>
      </c>
      <c r="E326" s="146">
        <v>5614</v>
      </c>
      <c r="F326" s="144">
        <v>6251</v>
      </c>
      <c r="G326" s="169"/>
      <c r="H326" s="138"/>
    </row>
    <row r="327" spans="1:8" ht="17.25" customHeight="1" x14ac:dyDescent="0.3">
      <c r="A327" s="35">
        <f t="shared" si="3"/>
        <v>7</v>
      </c>
      <c r="B327" s="133" t="s">
        <v>351</v>
      </c>
      <c r="C327" s="145">
        <v>1957</v>
      </c>
      <c r="D327" s="146" t="s">
        <v>322</v>
      </c>
      <c r="E327" s="146">
        <v>1666</v>
      </c>
      <c r="F327" s="144">
        <v>2864.6</v>
      </c>
      <c r="G327" s="169"/>
      <c r="H327" s="138"/>
    </row>
    <row r="328" spans="1:8" ht="17.25" customHeight="1" x14ac:dyDescent="0.3">
      <c r="A328" s="35">
        <f t="shared" si="3"/>
        <v>8</v>
      </c>
      <c r="B328" s="133" t="s">
        <v>352</v>
      </c>
      <c r="C328" s="145">
        <v>1957</v>
      </c>
      <c r="D328" s="27" t="s">
        <v>14</v>
      </c>
      <c r="E328" s="146">
        <v>723</v>
      </c>
      <c r="F328" s="144">
        <v>2530</v>
      </c>
      <c r="G328" s="169"/>
      <c r="H328" s="138"/>
    </row>
    <row r="329" spans="1:8" ht="17.25" customHeight="1" x14ac:dyDescent="0.3">
      <c r="A329" s="35">
        <f t="shared" si="3"/>
        <v>9</v>
      </c>
      <c r="B329" s="133" t="s">
        <v>353</v>
      </c>
      <c r="C329" s="145">
        <v>1960</v>
      </c>
      <c r="D329" s="146" t="s">
        <v>12</v>
      </c>
      <c r="E329" s="135">
        <v>806</v>
      </c>
      <c r="F329" s="144">
        <v>5546.5</v>
      </c>
      <c r="G329" s="169"/>
      <c r="H329" s="138"/>
    </row>
    <row r="330" spans="1:8" ht="17.25" customHeight="1" x14ac:dyDescent="0.3">
      <c r="A330" s="35">
        <f t="shared" si="3"/>
        <v>10</v>
      </c>
      <c r="B330" s="133" t="s">
        <v>354</v>
      </c>
      <c r="C330" s="145">
        <v>1991</v>
      </c>
      <c r="D330" s="27" t="s">
        <v>14</v>
      </c>
      <c r="E330" s="146">
        <v>725</v>
      </c>
      <c r="F330" s="144">
        <v>3543.9</v>
      </c>
      <c r="G330" s="169"/>
      <c r="H330" s="138"/>
    </row>
    <row r="331" spans="1:8" ht="17.25" customHeight="1" x14ac:dyDescent="0.3">
      <c r="A331" s="35">
        <f t="shared" si="3"/>
        <v>11</v>
      </c>
      <c r="B331" s="133" t="s">
        <v>325</v>
      </c>
      <c r="C331" s="145">
        <v>1964</v>
      </c>
      <c r="D331" s="146" t="s">
        <v>326</v>
      </c>
      <c r="E331" s="146">
        <v>888</v>
      </c>
      <c r="F331" s="144">
        <v>4996</v>
      </c>
      <c r="G331" s="169"/>
      <c r="H331" s="138"/>
    </row>
    <row r="332" spans="1:8" ht="17.25" customHeight="1" x14ac:dyDescent="0.3">
      <c r="A332" s="35">
        <f t="shared" si="3"/>
        <v>12</v>
      </c>
      <c r="B332" s="133" t="s">
        <v>355</v>
      </c>
      <c r="C332" s="145">
        <v>1959</v>
      </c>
      <c r="D332" s="146" t="s">
        <v>12</v>
      </c>
      <c r="E332" s="146">
        <v>1405</v>
      </c>
      <c r="F332" s="144">
        <f>4087+400</f>
        <v>4487</v>
      </c>
      <c r="G332" s="169"/>
      <c r="H332" s="138"/>
    </row>
    <row r="333" spans="1:8" ht="17.25" customHeight="1" x14ac:dyDescent="0.3">
      <c r="A333" s="35">
        <f t="shared" si="3"/>
        <v>13</v>
      </c>
      <c r="B333" s="149" t="s">
        <v>347</v>
      </c>
      <c r="C333" s="145">
        <v>1976</v>
      </c>
      <c r="D333" s="135" t="s">
        <v>67</v>
      </c>
      <c r="E333" s="146">
        <v>2015</v>
      </c>
      <c r="F333" s="144">
        <v>1120</v>
      </c>
      <c r="G333" s="169"/>
      <c r="H333" s="138"/>
    </row>
    <row r="334" spans="1:8" ht="17.25" customHeight="1" x14ac:dyDescent="0.3">
      <c r="A334" s="35">
        <f t="shared" si="3"/>
        <v>14</v>
      </c>
      <c r="B334" s="133" t="s">
        <v>327</v>
      </c>
      <c r="C334" s="145">
        <v>1964</v>
      </c>
      <c r="D334" s="146" t="s">
        <v>36</v>
      </c>
      <c r="E334" s="146">
        <v>1450</v>
      </c>
      <c r="F334" s="144">
        <f>5613+500</f>
        <v>6113</v>
      </c>
      <c r="G334" s="169"/>
      <c r="H334" s="138"/>
    </row>
    <row r="335" spans="1:8" ht="17.25" customHeight="1" x14ac:dyDescent="0.3">
      <c r="A335" s="35">
        <f t="shared" si="3"/>
        <v>15</v>
      </c>
      <c r="B335" s="133" t="s">
        <v>328</v>
      </c>
      <c r="C335" s="145">
        <v>1959</v>
      </c>
      <c r="D335" s="146" t="s">
        <v>12</v>
      </c>
      <c r="E335" s="146">
        <v>693</v>
      </c>
      <c r="F335" s="144">
        <v>9017.6</v>
      </c>
      <c r="G335" s="169"/>
      <c r="H335" s="138"/>
    </row>
    <row r="336" spans="1:8" ht="17.25" customHeight="1" x14ac:dyDescent="0.3">
      <c r="A336" s="141">
        <v>16</v>
      </c>
      <c r="B336" s="133" t="s">
        <v>356</v>
      </c>
      <c r="C336" s="145">
        <v>1964</v>
      </c>
      <c r="D336" s="146" t="s">
        <v>10</v>
      </c>
      <c r="E336" s="146">
        <v>650</v>
      </c>
      <c r="F336" s="144">
        <v>7537.4</v>
      </c>
      <c r="G336" s="169"/>
      <c r="H336" s="138"/>
    </row>
    <row r="337" spans="1:8" ht="17.25" customHeight="1" x14ac:dyDescent="0.3">
      <c r="A337" s="141">
        <f>A336+1</f>
        <v>17</v>
      </c>
      <c r="B337" s="133" t="s">
        <v>357</v>
      </c>
      <c r="C337" s="145">
        <v>1963</v>
      </c>
      <c r="D337" s="146" t="s">
        <v>12</v>
      </c>
      <c r="E337" s="146">
        <v>890</v>
      </c>
      <c r="F337" s="144">
        <f>7022+400</f>
        <v>7422</v>
      </c>
      <c r="G337" s="169"/>
      <c r="H337" s="138"/>
    </row>
    <row r="338" spans="1:8" ht="17.25" customHeight="1" x14ac:dyDescent="0.3">
      <c r="A338" s="141">
        <f>A337+1</f>
        <v>18</v>
      </c>
      <c r="B338" s="133" t="s">
        <v>358</v>
      </c>
      <c r="C338" s="145">
        <v>1963</v>
      </c>
      <c r="D338" s="146" t="s">
        <v>12</v>
      </c>
      <c r="E338" s="146">
        <v>705</v>
      </c>
      <c r="F338" s="144">
        <f>5202+300</f>
        <v>5502</v>
      </c>
      <c r="G338" s="169"/>
      <c r="H338" s="138"/>
    </row>
    <row r="339" spans="1:8" ht="17.25" customHeight="1" x14ac:dyDescent="0.3">
      <c r="A339" s="141">
        <f>A338+1</f>
        <v>19</v>
      </c>
      <c r="B339" s="133" t="s">
        <v>359</v>
      </c>
      <c r="C339" s="145">
        <v>1963</v>
      </c>
      <c r="D339" s="146" t="s">
        <v>12</v>
      </c>
      <c r="E339" s="146">
        <v>882</v>
      </c>
      <c r="F339" s="144">
        <f>6138+400</f>
        <v>6538</v>
      </c>
      <c r="G339" s="169"/>
      <c r="H339" s="138"/>
    </row>
    <row r="340" spans="1:8" ht="17.25" customHeight="1" x14ac:dyDescent="0.3">
      <c r="A340" s="141">
        <f t="shared" ref="A340:A361" si="4">A339+1</f>
        <v>20</v>
      </c>
      <c r="B340" s="133" t="s">
        <v>361</v>
      </c>
      <c r="C340" s="145">
        <v>1963</v>
      </c>
      <c r="D340" s="146" t="s">
        <v>12</v>
      </c>
      <c r="E340" s="146">
        <v>704</v>
      </c>
      <c r="F340" s="144">
        <f>7226+300</f>
        <v>7526</v>
      </c>
      <c r="G340" s="169"/>
      <c r="H340" s="138"/>
    </row>
    <row r="341" spans="1:8" ht="17.25" customHeight="1" x14ac:dyDescent="0.3">
      <c r="A341" s="141">
        <f t="shared" si="4"/>
        <v>21</v>
      </c>
      <c r="B341" s="133" t="s">
        <v>360</v>
      </c>
      <c r="C341" s="145">
        <v>1964</v>
      </c>
      <c r="D341" s="146" t="s">
        <v>326</v>
      </c>
      <c r="E341" s="146">
        <v>657</v>
      </c>
      <c r="F341" s="144">
        <v>3450</v>
      </c>
      <c r="G341" s="169"/>
      <c r="H341" s="138"/>
    </row>
    <row r="342" spans="1:8" ht="17.25" customHeight="1" x14ac:dyDescent="0.3">
      <c r="A342" s="141">
        <f t="shared" si="4"/>
        <v>22</v>
      </c>
      <c r="B342" s="133" t="s">
        <v>362</v>
      </c>
      <c r="C342" s="145">
        <v>1962</v>
      </c>
      <c r="D342" s="146" t="s">
        <v>36</v>
      </c>
      <c r="E342" s="146">
        <v>450</v>
      </c>
      <c r="F342" s="144">
        <v>3340</v>
      </c>
      <c r="G342" s="169"/>
      <c r="H342" s="138"/>
    </row>
    <row r="343" spans="1:8" ht="17.25" customHeight="1" x14ac:dyDescent="0.3">
      <c r="A343" s="141">
        <f t="shared" si="4"/>
        <v>23</v>
      </c>
      <c r="B343" s="133" t="s">
        <v>363</v>
      </c>
      <c r="C343" s="145">
        <v>1985</v>
      </c>
      <c r="D343" s="146" t="s">
        <v>14</v>
      </c>
      <c r="E343" s="146">
        <v>705</v>
      </c>
      <c r="F343" s="144">
        <v>3511</v>
      </c>
      <c r="G343" s="169"/>
      <c r="H343" s="138"/>
    </row>
    <row r="344" spans="1:8" ht="17.25" customHeight="1" x14ac:dyDescent="0.3">
      <c r="A344" s="141">
        <f t="shared" si="4"/>
        <v>24</v>
      </c>
      <c r="B344" s="147" t="s">
        <v>312</v>
      </c>
      <c r="C344" s="145">
        <v>1966</v>
      </c>
      <c r="D344" s="146" t="s">
        <v>12</v>
      </c>
      <c r="E344" s="146">
        <v>697</v>
      </c>
      <c r="F344" s="144">
        <v>7205.5</v>
      </c>
      <c r="G344" s="169"/>
      <c r="H344" s="138"/>
    </row>
    <row r="345" spans="1:8" ht="17.25" customHeight="1" x14ac:dyDescent="0.3">
      <c r="A345" s="141">
        <f t="shared" si="4"/>
        <v>25</v>
      </c>
      <c r="B345" s="147" t="s">
        <v>364</v>
      </c>
      <c r="C345" s="145">
        <v>1966</v>
      </c>
      <c r="D345" s="146" t="s">
        <v>12</v>
      </c>
      <c r="E345" s="146">
        <v>1326</v>
      </c>
      <c r="F345" s="144">
        <v>5394.3</v>
      </c>
      <c r="G345" s="169"/>
      <c r="H345" s="138"/>
    </row>
    <row r="346" spans="1:8" ht="17.25" customHeight="1" x14ac:dyDescent="0.3">
      <c r="A346" s="141">
        <f t="shared" si="4"/>
        <v>26</v>
      </c>
      <c r="B346" s="147" t="s">
        <v>313</v>
      </c>
      <c r="C346" s="145">
        <v>1967</v>
      </c>
      <c r="D346" s="146" t="s">
        <v>12</v>
      </c>
      <c r="E346" s="146">
        <v>892</v>
      </c>
      <c r="F346" s="144">
        <v>6537</v>
      </c>
      <c r="G346" s="169"/>
      <c r="H346" s="138"/>
    </row>
    <row r="347" spans="1:8" ht="17.25" customHeight="1" x14ac:dyDescent="0.3">
      <c r="A347" s="141">
        <f t="shared" si="4"/>
        <v>27</v>
      </c>
      <c r="B347" s="133" t="s">
        <v>314</v>
      </c>
      <c r="C347" s="134">
        <v>1964</v>
      </c>
      <c r="D347" s="146" t="s">
        <v>12</v>
      </c>
      <c r="E347" s="135">
        <v>874</v>
      </c>
      <c r="F347" s="144">
        <v>7000</v>
      </c>
      <c r="G347" s="169"/>
      <c r="H347" s="138"/>
    </row>
    <row r="348" spans="1:8" ht="17.25" customHeight="1" x14ac:dyDescent="0.3">
      <c r="A348" s="141">
        <f t="shared" si="4"/>
        <v>28</v>
      </c>
      <c r="B348" s="133" t="s">
        <v>365</v>
      </c>
      <c r="C348" s="134">
        <v>1964</v>
      </c>
      <c r="D348" s="146" t="s">
        <v>12</v>
      </c>
      <c r="E348" s="135">
        <v>415</v>
      </c>
      <c r="F348" s="144">
        <v>4500</v>
      </c>
      <c r="G348" s="169"/>
      <c r="H348" s="138"/>
    </row>
    <row r="349" spans="1:8" ht="17.25" customHeight="1" x14ac:dyDescent="0.3">
      <c r="A349" s="141">
        <f t="shared" si="4"/>
        <v>29</v>
      </c>
      <c r="B349" s="133" t="s">
        <v>368</v>
      </c>
      <c r="C349" s="134">
        <v>1973</v>
      </c>
      <c r="D349" s="146">
        <v>84</v>
      </c>
      <c r="E349" s="135">
        <v>2405</v>
      </c>
      <c r="F349" s="144">
        <v>3000</v>
      </c>
      <c r="G349" s="169"/>
      <c r="H349" s="138"/>
    </row>
    <row r="350" spans="1:8" ht="17.25" customHeight="1" x14ac:dyDescent="0.3">
      <c r="A350" s="141">
        <f t="shared" si="4"/>
        <v>30</v>
      </c>
      <c r="B350" s="133" t="s">
        <v>369</v>
      </c>
      <c r="C350" s="145">
        <v>1969</v>
      </c>
      <c r="D350" s="146" t="s">
        <v>366</v>
      </c>
      <c r="E350" s="146">
        <v>887</v>
      </c>
      <c r="F350" s="144">
        <v>3877</v>
      </c>
      <c r="G350" s="169"/>
      <c r="H350" s="138"/>
    </row>
    <row r="351" spans="1:8" ht="17.25" customHeight="1" x14ac:dyDescent="0.3">
      <c r="A351" s="141">
        <f t="shared" si="4"/>
        <v>31</v>
      </c>
      <c r="B351" s="133" t="s">
        <v>370</v>
      </c>
      <c r="C351" s="145">
        <v>1968</v>
      </c>
      <c r="D351" s="146" t="s">
        <v>366</v>
      </c>
      <c r="E351" s="146">
        <v>893</v>
      </c>
      <c r="F351" s="144">
        <v>6000</v>
      </c>
      <c r="G351" s="169"/>
      <c r="H351" s="138"/>
    </row>
    <row r="352" spans="1:8" ht="17.25" customHeight="1" x14ac:dyDescent="0.3">
      <c r="A352" s="141">
        <f t="shared" si="4"/>
        <v>32</v>
      </c>
      <c r="B352" s="147" t="s">
        <v>315</v>
      </c>
      <c r="C352" s="145">
        <v>1966</v>
      </c>
      <c r="D352" s="146" t="s">
        <v>18</v>
      </c>
      <c r="E352" s="146">
        <v>697</v>
      </c>
      <c r="F352" s="144">
        <v>10458.4</v>
      </c>
      <c r="G352" s="169"/>
      <c r="H352" s="138"/>
    </row>
    <row r="353" spans="1:8" ht="17.25" customHeight="1" x14ac:dyDescent="0.3">
      <c r="A353" s="141">
        <f t="shared" si="4"/>
        <v>33</v>
      </c>
      <c r="B353" s="147" t="s">
        <v>316</v>
      </c>
      <c r="C353" s="145">
        <v>1967</v>
      </c>
      <c r="D353" s="146" t="s">
        <v>12</v>
      </c>
      <c r="E353" s="146">
        <v>698</v>
      </c>
      <c r="F353" s="144">
        <v>6806.1</v>
      </c>
      <c r="G353" s="169"/>
      <c r="H353" s="138"/>
    </row>
    <row r="354" spans="1:8" ht="17.25" customHeight="1" x14ac:dyDescent="0.3">
      <c r="A354" s="141">
        <f t="shared" si="4"/>
        <v>34</v>
      </c>
      <c r="B354" s="147" t="s">
        <v>367</v>
      </c>
      <c r="C354" s="145">
        <v>1966</v>
      </c>
      <c r="D354" s="146" t="s">
        <v>12</v>
      </c>
      <c r="E354" s="146">
        <v>698</v>
      </c>
      <c r="F354" s="144">
        <f>9360.4-7455.4</f>
        <v>1905</v>
      </c>
      <c r="G354" s="169"/>
      <c r="H354" s="138"/>
    </row>
    <row r="355" spans="1:8" ht="17.25" customHeight="1" x14ac:dyDescent="0.3">
      <c r="A355" s="141">
        <f t="shared" si="4"/>
        <v>35</v>
      </c>
      <c r="B355" s="147" t="s">
        <v>317</v>
      </c>
      <c r="C355" s="145">
        <v>1970</v>
      </c>
      <c r="D355" s="146" t="s">
        <v>12</v>
      </c>
      <c r="E355" s="146">
        <v>500</v>
      </c>
      <c r="F355" s="144">
        <v>5438.6</v>
      </c>
      <c r="G355" s="169"/>
      <c r="H355" s="138"/>
    </row>
    <row r="356" spans="1:8" ht="17.25" customHeight="1" x14ac:dyDescent="0.3">
      <c r="A356" s="141">
        <f t="shared" si="4"/>
        <v>36</v>
      </c>
      <c r="B356" s="147" t="s">
        <v>371</v>
      </c>
      <c r="C356" s="145">
        <v>1964</v>
      </c>
      <c r="D356" s="146" t="s">
        <v>18</v>
      </c>
      <c r="E356" s="146">
        <v>418</v>
      </c>
      <c r="F356" s="144">
        <v>2000.4</v>
      </c>
      <c r="G356" s="169"/>
      <c r="H356" s="138"/>
    </row>
    <row r="357" spans="1:8" ht="17.25" customHeight="1" x14ac:dyDescent="0.3">
      <c r="A357" s="141">
        <f t="shared" si="4"/>
        <v>37</v>
      </c>
      <c r="B357" s="147" t="s">
        <v>380</v>
      </c>
      <c r="C357" s="145">
        <v>1968</v>
      </c>
      <c r="D357" s="146" t="s">
        <v>36</v>
      </c>
      <c r="E357" s="146">
        <v>962</v>
      </c>
      <c r="F357" s="144">
        <v>3500</v>
      </c>
      <c r="G357" s="169"/>
      <c r="H357" s="138"/>
    </row>
    <row r="358" spans="1:8" ht="17.25" customHeight="1" x14ac:dyDescent="0.3">
      <c r="A358" s="141">
        <f t="shared" si="4"/>
        <v>38</v>
      </c>
      <c r="B358" s="147" t="s">
        <v>372</v>
      </c>
      <c r="C358" s="145">
        <v>1953</v>
      </c>
      <c r="D358" s="146" t="s">
        <v>322</v>
      </c>
      <c r="E358" s="146">
        <v>2008</v>
      </c>
      <c r="F358" s="144">
        <v>6062.1</v>
      </c>
      <c r="G358" s="169"/>
      <c r="H358" s="138"/>
    </row>
    <row r="359" spans="1:8" ht="17.25" customHeight="1" x14ac:dyDescent="0.3">
      <c r="A359" s="141">
        <f t="shared" si="4"/>
        <v>39</v>
      </c>
      <c r="B359" s="147" t="s">
        <v>373</v>
      </c>
      <c r="C359" s="145">
        <v>1954</v>
      </c>
      <c r="D359" s="146" t="s">
        <v>322</v>
      </c>
      <c r="E359" s="146">
        <v>2018</v>
      </c>
      <c r="F359" s="144">
        <v>7735.6</v>
      </c>
      <c r="G359" s="169"/>
      <c r="H359" s="138"/>
    </row>
    <row r="360" spans="1:8" ht="17.25" customHeight="1" x14ac:dyDescent="0.3">
      <c r="A360" s="141">
        <f t="shared" si="4"/>
        <v>40</v>
      </c>
      <c r="B360" s="147" t="s">
        <v>374</v>
      </c>
      <c r="C360" s="145">
        <v>1966</v>
      </c>
      <c r="D360" s="146" t="s">
        <v>12</v>
      </c>
      <c r="E360" s="146">
        <v>698</v>
      </c>
      <c r="F360" s="144">
        <v>8101</v>
      </c>
      <c r="G360" s="169"/>
      <c r="H360" s="138"/>
    </row>
    <row r="361" spans="1:8" ht="17.25" customHeight="1" x14ac:dyDescent="0.3">
      <c r="A361" s="141">
        <f t="shared" si="4"/>
        <v>41</v>
      </c>
      <c r="B361" s="133" t="s">
        <v>375</v>
      </c>
      <c r="C361" s="145">
        <v>1971</v>
      </c>
      <c r="D361" s="146" t="s">
        <v>12</v>
      </c>
      <c r="E361" s="146">
        <v>450</v>
      </c>
      <c r="F361" s="144">
        <v>3756.1</v>
      </c>
      <c r="G361" s="169"/>
      <c r="H361" s="138"/>
    </row>
    <row r="362" spans="1:8" ht="17.25" customHeight="1" x14ac:dyDescent="0.3">
      <c r="A362" s="141">
        <f t="shared" ref="A362:A365" si="5">A361+1</f>
        <v>42</v>
      </c>
      <c r="B362" s="133" t="s">
        <v>376</v>
      </c>
      <c r="C362" s="145">
        <v>1973</v>
      </c>
      <c r="D362" s="146" t="s">
        <v>323</v>
      </c>
      <c r="E362" s="146">
        <v>1670</v>
      </c>
      <c r="F362" s="144">
        <v>5072.6000000000004</v>
      </c>
      <c r="G362" s="169"/>
      <c r="H362" s="138"/>
    </row>
    <row r="363" spans="1:8" ht="17.25" customHeight="1" x14ac:dyDescent="0.3">
      <c r="A363" s="141">
        <f t="shared" si="5"/>
        <v>43</v>
      </c>
      <c r="B363" s="133" t="s">
        <v>377</v>
      </c>
      <c r="C363" s="145">
        <v>1961</v>
      </c>
      <c r="D363" s="146" t="s">
        <v>12</v>
      </c>
      <c r="E363" s="146">
        <v>1618</v>
      </c>
      <c r="F363" s="144">
        <v>5751.2</v>
      </c>
      <c r="G363" s="169"/>
      <c r="H363" s="138"/>
    </row>
    <row r="364" spans="1:8" ht="17.25" customHeight="1" x14ac:dyDescent="0.3">
      <c r="A364" s="141">
        <f t="shared" si="5"/>
        <v>44</v>
      </c>
      <c r="B364" s="133" t="s">
        <v>378</v>
      </c>
      <c r="C364" s="145">
        <v>1958</v>
      </c>
      <c r="D364" s="146" t="s">
        <v>322</v>
      </c>
      <c r="E364" s="146">
        <v>2948</v>
      </c>
      <c r="F364" s="144">
        <v>7247.3</v>
      </c>
      <c r="G364" s="169"/>
      <c r="H364" s="138"/>
    </row>
    <row r="365" spans="1:8" ht="17.25" customHeight="1" x14ac:dyDescent="0.3">
      <c r="A365" s="141">
        <f t="shared" si="5"/>
        <v>45</v>
      </c>
      <c r="B365" s="133" t="s">
        <v>324</v>
      </c>
      <c r="C365" s="145">
        <v>1983</v>
      </c>
      <c r="D365" s="146" t="s">
        <v>14</v>
      </c>
      <c r="E365" s="146">
        <v>1553</v>
      </c>
      <c r="F365" s="144">
        <v>24695</v>
      </c>
      <c r="G365" s="169"/>
      <c r="H365" s="138"/>
    </row>
    <row r="366" spans="1:8" ht="17.25" customHeight="1" x14ac:dyDescent="0.3">
      <c r="A366" s="170"/>
      <c r="B366" s="196" t="s">
        <v>379</v>
      </c>
      <c r="C366" s="171"/>
      <c r="D366" s="171"/>
      <c r="E366" s="172">
        <f>SUM(E321:E365)</f>
        <v>49824</v>
      </c>
      <c r="F366" s="173">
        <f>SUM(F321:F365)</f>
        <v>250522.40000000002</v>
      </c>
      <c r="G366" s="169"/>
      <c r="H366" s="138"/>
    </row>
    <row r="367" spans="1:8" ht="17.25" customHeight="1" x14ac:dyDescent="0.3">
      <c r="A367" s="252" t="s">
        <v>228</v>
      </c>
      <c r="B367" s="253"/>
      <c r="C367" s="253"/>
      <c r="D367" s="253"/>
      <c r="E367" s="253"/>
      <c r="F367" s="254"/>
      <c r="G367" s="169"/>
      <c r="H367" s="138"/>
    </row>
    <row r="368" spans="1:8" ht="17.25" customHeight="1" x14ac:dyDescent="0.3">
      <c r="A368" s="141">
        <v>46</v>
      </c>
      <c r="B368" s="174" t="s">
        <v>329</v>
      </c>
      <c r="C368" s="145">
        <v>1990</v>
      </c>
      <c r="D368" s="159">
        <v>84</v>
      </c>
      <c r="E368" s="146">
        <v>482</v>
      </c>
      <c r="F368" s="144">
        <f>18701+500</f>
        <v>19201</v>
      </c>
      <c r="G368" s="169"/>
      <c r="H368" s="138"/>
    </row>
    <row r="369" spans="1:8" ht="17.25" customHeight="1" x14ac:dyDescent="0.3">
      <c r="A369" s="141">
        <v>47</v>
      </c>
      <c r="B369" s="174" t="s">
        <v>382</v>
      </c>
      <c r="C369" s="175">
        <v>1984</v>
      </c>
      <c r="D369" s="176">
        <v>84</v>
      </c>
      <c r="E369" s="177">
        <v>1126</v>
      </c>
      <c r="F369" s="144">
        <f>6702.7+200</f>
        <v>6902.7</v>
      </c>
      <c r="G369" s="169"/>
      <c r="H369" s="138"/>
    </row>
    <row r="370" spans="1:8" ht="17.25" customHeight="1" x14ac:dyDescent="0.3">
      <c r="A370" s="141">
        <v>48</v>
      </c>
      <c r="B370" s="174" t="s">
        <v>383</v>
      </c>
      <c r="C370" s="175">
        <v>1981</v>
      </c>
      <c r="D370" s="176">
        <v>84</v>
      </c>
      <c r="E370" s="177">
        <v>867</v>
      </c>
      <c r="F370" s="144">
        <f>11919.6+300</f>
        <v>12219.6</v>
      </c>
      <c r="G370" s="169"/>
      <c r="H370" s="138"/>
    </row>
    <row r="371" spans="1:8" ht="17.25" customHeight="1" x14ac:dyDescent="0.3">
      <c r="A371" s="170"/>
      <c r="B371" s="196" t="s">
        <v>381</v>
      </c>
      <c r="C371" s="166"/>
      <c r="D371" s="171"/>
      <c r="E371" s="172">
        <f>SUM(E368:E370)</f>
        <v>2475</v>
      </c>
      <c r="F371" s="178">
        <f>SUM(F368:F370)</f>
        <v>38323.300000000003</v>
      </c>
      <c r="G371" s="169"/>
      <c r="H371" s="138"/>
    </row>
    <row r="372" spans="1:8" ht="17.25" customHeight="1" x14ac:dyDescent="0.3">
      <c r="A372" s="252" t="s">
        <v>233</v>
      </c>
      <c r="B372" s="253"/>
      <c r="C372" s="253"/>
      <c r="D372" s="253"/>
      <c r="E372" s="253"/>
      <c r="F372" s="254"/>
      <c r="G372" s="169"/>
      <c r="H372" s="138"/>
    </row>
    <row r="373" spans="1:8" ht="17.25" customHeight="1" x14ac:dyDescent="0.3">
      <c r="A373" s="193"/>
      <c r="B373" s="192" t="s">
        <v>348</v>
      </c>
      <c r="C373" s="166"/>
      <c r="D373" s="197"/>
      <c r="E373" s="194"/>
      <c r="F373" s="195"/>
      <c r="G373" s="169"/>
      <c r="H373" s="138"/>
    </row>
    <row r="374" spans="1:8" ht="17.25" customHeight="1" x14ac:dyDescent="0.3">
      <c r="A374" s="141">
        <v>49</v>
      </c>
      <c r="B374" s="147" t="s">
        <v>384</v>
      </c>
      <c r="C374" s="145">
        <v>1990</v>
      </c>
      <c r="D374" s="146" t="s">
        <v>67</v>
      </c>
      <c r="E374" s="160">
        <v>1000</v>
      </c>
      <c r="F374" s="157">
        <v>1983.2</v>
      </c>
      <c r="G374" s="169"/>
      <c r="H374" s="138"/>
    </row>
    <row r="375" spans="1:8" ht="17.25" customHeight="1" x14ac:dyDescent="0.3">
      <c r="A375" s="141">
        <f>A374+1</f>
        <v>50</v>
      </c>
      <c r="B375" s="147" t="s">
        <v>385</v>
      </c>
      <c r="C375" s="145">
        <v>1990</v>
      </c>
      <c r="D375" s="146" t="s">
        <v>14</v>
      </c>
      <c r="E375" s="160">
        <v>351</v>
      </c>
      <c r="F375" s="157">
        <v>840.3</v>
      </c>
      <c r="G375" s="169"/>
      <c r="H375" s="138"/>
    </row>
    <row r="376" spans="1:8" ht="17.25" customHeight="1" x14ac:dyDescent="0.3">
      <c r="A376" s="141">
        <f>A375+1</f>
        <v>51</v>
      </c>
      <c r="B376" s="147" t="s">
        <v>331</v>
      </c>
      <c r="C376" s="145">
        <v>1986</v>
      </c>
      <c r="D376" s="146" t="s">
        <v>14</v>
      </c>
      <c r="E376" s="156">
        <v>1240</v>
      </c>
      <c r="F376" s="157">
        <v>7248.4</v>
      </c>
      <c r="G376" s="169"/>
      <c r="H376" s="138"/>
    </row>
    <row r="377" spans="1:8" ht="17.25" customHeight="1" x14ac:dyDescent="0.3">
      <c r="A377" s="141">
        <f>A376+1</f>
        <v>52</v>
      </c>
      <c r="B377" s="147" t="s">
        <v>387</v>
      </c>
      <c r="C377" s="145">
        <v>1992</v>
      </c>
      <c r="D377" s="146" t="s">
        <v>14</v>
      </c>
      <c r="E377" s="160">
        <v>350</v>
      </c>
      <c r="F377" s="157">
        <v>110.2</v>
      </c>
      <c r="G377" s="169"/>
      <c r="H377" s="138"/>
    </row>
    <row r="378" spans="1:8" ht="17.25" customHeight="1" x14ac:dyDescent="0.3">
      <c r="A378" s="141">
        <f t="shared" ref="A378:A393" si="6">A377+1</f>
        <v>53</v>
      </c>
      <c r="B378" s="147" t="s">
        <v>388</v>
      </c>
      <c r="C378" s="145">
        <v>1968</v>
      </c>
      <c r="D378" s="146" t="s">
        <v>12</v>
      </c>
      <c r="E378" s="160">
        <v>960</v>
      </c>
      <c r="F378" s="157">
        <v>3549</v>
      </c>
      <c r="G378" s="169"/>
      <c r="H378" s="138"/>
    </row>
    <row r="379" spans="1:8" ht="17.25" customHeight="1" x14ac:dyDescent="0.3">
      <c r="A379" s="141">
        <f t="shared" si="6"/>
        <v>54</v>
      </c>
      <c r="B379" s="147" t="s">
        <v>389</v>
      </c>
      <c r="C379" s="145">
        <v>1978</v>
      </c>
      <c r="D379" s="146" t="s">
        <v>38</v>
      </c>
      <c r="E379" s="160">
        <v>1200</v>
      </c>
      <c r="F379" s="157">
        <v>2335</v>
      </c>
      <c r="G379" s="169"/>
      <c r="H379" s="138"/>
    </row>
    <row r="380" spans="1:8" ht="17.25" customHeight="1" x14ac:dyDescent="0.3">
      <c r="A380" s="141">
        <f t="shared" si="6"/>
        <v>55</v>
      </c>
      <c r="B380" s="147" t="s">
        <v>390</v>
      </c>
      <c r="C380" s="145">
        <v>1984</v>
      </c>
      <c r="D380" s="146" t="s">
        <v>38</v>
      </c>
      <c r="E380" s="258">
        <v>1200</v>
      </c>
      <c r="F380" s="157">
        <v>2661.5</v>
      </c>
      <c r="G380" s="169"/>
      <c r="H380" s="138"/>
    </row>
    <row r="381" spans="1:8" ht="17.25" customHeight="1" x14ac:dyDescent="0.3">
      <c r="A381" s="141">
        <f t="shared" si="6"/>
        <v>56</v>
      </c>
      <c r="B381" s="147" t="s">
        <v>391</v>
      </c>
      <c r="C381" s="145">
        <v>1984</v>
      </c>
      <c r="D381" s="146" t="s">
        <v>38</v>
      </c>
      <c r="E381" s="259"/>
      <c r="F381" s="157">
        <v>2197.4</v>
      </c>
      <c r="G381" s="169"/>
      <c r="H381" s="138"/>
    </row>
    <row r="382" spans="1:8" ht="17.25" customHeight="1" x14ac:dyDescent="0.3">
      <c r="A382" s="141">
        <f t="shared" si="6"/>
        <v>57</v>
      </c>
      <c r="B382" s="147" t="s">
        <v>392</v>
      </c>
      <c r="C382" s="145">
        <v>1969</v>
      </c>
      <c r="D382" s="146" t="s">
        <v>12</v>
      </c>
      <c r="E382" s="160">
        <v>907</v>
      </c>
      <c r="F382" s="157">
        <v>1843.6</v>
      </c>
      <c r="G382" s="169"/>
      <c r="H382" s="138"/>
    </row>
    <row r="383" spans="1:8" ht="17.25" customHeight="1" x14ac:dyDescent="0.3">
      <c r="A383" s="141">
        <f t="shared" si="6"/>
        <v>58</v>
      </c>
      <c r="B383" s="147" t="s">
        <v>386</v>
      </c>
      <c r="C383" s="145">
        <v>1981</v>
      </c>
      <c r="D383" s="146" t="s">
        <v>38</v>
      </c>
      <c r="E383" s="160">
        <v>900</v>
      </c>
      <c r="F383" s="157">
        <v>7954.4</v>
      </c>
      <c r="G383" s="169"/>
      <c r="H383" s="138"/>
    </row>
    <row r="384" spans="1:8" ht="17.25" customHeight="1" x14ac:dyDescent="0.3">
      <c r="A384" s="141">
        <f t="shared" si="6"/>
        <v>59</v>
      </c>
      <c r="B384" s="147" t="s">
        <v>393</v>
      </c>
      <c r="C384" s="145">
        <v>1979</v>
      </c>
      <c r="D384" s="146" t="s">
        <v>38</v>
      </c>
      <c r="E384" s="160">
        <v>600</v>
      </c>
      <c r="F384" s="157">
        <v>3667.8</v>
      </c>
      <c r="G384" s="169"/>
      <c r="H384" s="138"/>
    </row>
    <row r="385" spans="1:8" ht="17.25" customHeight="1" x14ac:dyDescent="0.3">
      <c r="A385" s="141">
        <f t="shared" si="6"/>
        <v>60</v>
      </c>
      <c r="B385" s="147" t="s">
        <v>394</v>
      </c>
      <c r="C385" s="145">
        <v>1986</v>
      </c>
      <c r="D385" s="146" t="s">
        <v>14</v>
      </c>
      <c r="E385" s="160">
        <v>1240</v>
      </c>
      <c r="F385" s="157">
        <v>1962.2</v>
      </c>
      <c r="G385" s="169"/>
      <c r="H385" s="138"/>
    </row>
    <row r="386" spans="1:8" ht="17.25" customHeight="1" x14ac:dyDescent="0.3">
      <c r="A386" s="141">
        <f t="shared" si="6"/>
        <v>61</v>
      </c>
      <c r="B386" s="147" t="s">
        <v>395</v>
      </c>
      <c r="C386" s="145">
        <v>1986</v>
      </c>
      <c r="D386" s="146" t="s">
        <v>14</v>
      </c>
      <c r="E386" s="160">
        <v>620</v>
      </c>
      <c r="F386" s="157">
        <v>3800.3</v>
      </c>
      <c r="G386" s="169"/>
      <c r="H386" s="138"/>
    </row>
    <row r="387" spans="1:8" ht="17.25" customHeight="1" x14ac:dyDescent="0.3">
      <c r="A387" s="141">
        <f t="shared" si="6"/>
        <v>62</v>
      </c>
      <c r="B387" s="147" t="s">
        <v>396</v>
      </c>
      <c r="C387" s="145">
        <v>1984</v>
      </c>
      <c r="D387" s="146" t="s">
        <v>38</v>
      </c>
      <c r="E387" s="160">
        <v>1500</v>
      </c>
      <c r="F387" s="157">
        <v>2599.6</v>
      </c>
      <c r="G387" s="169"/>
      <c r="H387" s="138"/>
    </row>
    <row r="388" spans="1:8" ht="17.25" customHeight="1" x14ac:dyDescent="0.3">
      <c r="A388" s="141">
        <f t="shared" si="6"/>
        <v>63</v>
      </c>
      <c r="B388" s="147" t="s">
        <v>397</v>
      </c>
      <c r="C388" s="145">
        <v>1967</v>
      </c>
      <c r="D388" s="146" t="s">
        <v>12</v>
      </c>
      <c r="E388" s="160">
        <v>960</v>
      </c>
      <c r="F388" s="157">
        <v>1583</v>
      </c>
      <c r="G388" s="169"/>
      <c r="H388" s="138"/>
    </row>
    <row r="389" spans="1:8" ht="17.25" customHeight="1" x14ac:dyDescent="0.3">
      <c r="A389" s="141">
        <f t="shared" si="6"/>
        <v>64</v>
      </c>
      <c r="B389" s="133" t="s">
        <v>401</v>
      </c>
      <c r="C389" s="145">
        <v>1977</v>
      </c>
      <c r="D389" s="146" t="s">
        <v>67</v>
      </c>
      <c r="E389" s="160">
        <v>1400</v>
      </c>
      <c r="F389" s="157">
        <v>980</v>
      </c>
      <c r="G389" s="169"/>
      <c r="H389" s="138"/>
    </row>
    <row r="390" spans="1:8" ht="17.25" customHeight="1" x14ac:dyDescent="0.3">
      <c r="A390" s="141">
        <f t="shared" si="6"/>
        <v>65</v>
      </c>
      <c r="B390" s="133" t="s">
        <v>332</v>
      </c>
      <c r="C390" s="145">
        <v>1992</v>
      </c>
      <c r="D390" s="146">
        <v>84</v>
      </c>
      <c r="E390" s="146">
        <v>400</v>
      </c>
      <c r="F390" s="157">
        <f>1586+24.28161</f>
        <v>1610.28161</v>
      </c>
      <c r="G390" s="169"/>
      <c r="H390" s="138"/>
    </row>
    <row r="391" spans="1:8" ht="17.25" customHeight="1" x14ac:dyDescent="0.3">
      <c r="A391" s="141">
        <f t="shared" si="6"/>
        <v>66</v>
      </c>
      <c r="B391" s="133" t="s">
        <v>333</v>
      </c>
      <c r="C391" s="145">
        <v>1983</v>
      </c>
      <c r="D391" s="146" t="s">
        <v>248</v>
      </c>
      <c r="E391" s="146">
        <v>1155</v>
      </c>
      <c r="F391" s="157">
        <v>2778</v>
      </c>
      <c r="G391" s="169"/>
      <c r="H391" s="138"/>
    </row>
    <row r="392" spans="1:8" ht="17.25" customHeight="1" x14ac:dyDescent="0.3">
      <c r="A392" s="141">
        <f t="shared" si="6"/>
        <v>67</v>
      </c>
      <c r="B392" s="133" t="s">
        <v>334</v>
      </c>
      <c r="C392" s="145">
        <v>1988</v>
      </c>
      <c r="D392" s="146" t="s">
        <v>38</v>
      </c>
      <c r="E392" s="146">
        <v>1768</v>
      </c>
      <c r="F392" s="157">
        <v>2646</v>
      </c>
      <c r="G392" s="169"/>
      <c r="H392" s="138"/>
    </row>
    <row r="393" spans="1:8" ht="17.25" customHeight="1" x14ac:dyDescent="0.3">
      <c r="A393" s="141">
        <f t="shared" si="6"/>
        <v>68</v>
      </c>
      <c r="B393" s="133" t="s">
        <v>335</v>
      </c>
      <c r="C393" s="145">
        <v>1985</v>
      </c>
      <c r="D393" s="146" t="s">
        <v>38</v>
      </c>
      <c r="E393" s="146">
        <v>1890</v>
      </c>
      <c r="F393" s="157">
        <v>5016</v>
      </c>
      <c r="G393" s="169"/>
      <c r="H393" s="138"/>
    </row>
    <row r="394" spans="1:8" ht="17.25" customHeight="1" x14ac:dyDescent="0.3">
      <c r="A394" s="141">
        <v>69</v>
      </c>
      <c r="B394" s="133" t="s">
        <v>398</v>
      </c>
      <c r="C394" s="145">
        <v>1984</v>
      </c>
      <c r="D394" s="146">
        <v>84</v>
      </c>
      <c r="E394" s="146">
        <v>1437</v>
      </c>
      <c r="F394" s="157">
        <v>11281</v>
      </c>
      <c r="G394" s="169"/>
      <c r="H394" s="138"/>
    </row>
    <row r="395" spans="1:8" ht="17.25" customHeight="1" x14ac:dyDescent="0.3">
      <c r="A395" s="141">
        <f>A394+1</f>
        <v>70</v>
      </c>
      <c r="B395" s="133" t="s">
        <v>192</v>
      </c>
      <c r="C395" s="145">
        <v>1982</v>
      </c>
      <c r="D395" s="146" t="s">
        <v>38</v>
      </c>
      <c r="E395" s="160">
        <v>600</v>
      </c>
      <c r="F395" s="157">
        <v>2500</v>
      </c>
      <c r="G395" s="169"/>
      <c r="H395" s="138"/>
    </row>
    <row r="396" spans="1:8" ht="17.25" customHeight="1" x14ac:dyDescent="0.3">
      <c r="A396" s="141">
        <f>A395+1</f>
        <v>71</v>
      </c>
      <c r="B396" s="133" t="s">
        <v>330</v>
      </c>
      <c r="C396" s="145">
        <v>1980</v>
      </c>
      <c r="D396" s="146" t="s">
        <v>38</v>
      </c>
      <c r="E396" s="160">
        <v>600</v>
      </c>
      <c r="F396" s="157">
        <v>3500</v>
      </c>
      <c r="G396" s="169"/>
      <c r="H396" s="138"/>
    </row>
    <row r="397" spans="1:8" ht="17.25" customHeight="1" x14ac:dyDescent="0.3">
      <c r="A397" s="141">
        <f>A396+1</f>
        <v>72</v>
      </c>
      <c r="B397" s="133" t="s">
        <v>399</v>
      </c>
      <c r="C397" s="145">
        <v>1980</v>
      </c>
      <c r="D397" s="146" t="s">
        <v>38</v>
      </c>
      <c r="E397" s="160">
        <v>600</v>
      </c>
      <c r="F397" s="157">
        <v>3500</v>
      </c>
      <c r="G397" s="169"/>
      <c r="H397" s="138"/>
    </row>
    <row r="398" spans="1:8" ht="17.25" customHeight="1" x14ac:dyDescent="0.3">
      <c r="A398" s="97"/>
      <c r="B398" s="198" t="s">
        <v>400</v>
      </c>
      <c r="C398" s="199"/>
      <c r="D398" s="200"/>
      <c r="E398" s="201">
        <f>SUM(E374:E397)</f>
        <v>22878</v>
      </c>
      <c r="F398" s="209">
        <f>SUM(F374:F397)</f>
        <v>78147.18161</v>
      </c>
      <c r="G398" s="169"/>
      <c r="H398" s="138"/>
    </row>
    <row r="399" spans="1:8" ht="17.25" customHeight="1" x14ac:dyDescent="0.3">
      <c r="A399" s="97"/>
      <c r="B399" s="127" t="s">
        <v>336</v>
      </c>
      <c r="C399" s="179" t="s">
        <v>338</v>
      </c>
      <c r="D399" s="98"/>
      <c r="E399" s="180">
        <f>E366+E398+E371</f>
        <v>75177</v>
      </c>
      <c r="F399" s="128">
        <f>F398+F371+F366</f>
        <v>366992.88161000004</v>
      </c>
      <c r="G399" s="169"/>
      <c r="H399" s="138"/>
    </row>
    <row r="400" spans="1:8" ht="17.25" customHeight="1" x14ac:dyDescent="0.3">
      <c r="A400" s="97"/>
      <c r="B400" s="255" t="s">
        <v>342</v>
      </c>
      <c r="C400" s="256"/>
      <c r="D400" s="256"/>
      <c r="E400" s="257"/>
      <c r="F400" s="208">
        <v>74975.718389999995</v>
      </c>
      <c r="G400" s="206"/>
      <c r="H400" s="207"/>
    </row>
    <row r="401" spans="1:8" ht="17.25" customHeight="1" x14ac:dyDescent="0.3">
      <c r="A401" s="97"/>
      <c r="B401" s="202" t="s">
        <v>336</v>
      </c>
      <c r="C401" s="203"/>
      <c r="D401" s="191"/>
      <c r="E401" s="204"/>
      <c r="F401" s="205">
        <f>F399+F400</f>
        <v>441968.60000000003</v>
      </c>
      <c r="G401" s="169"/>
      <c r="H401" s="138"/>
    </row>
    <row r="402" spans="1:8" ht="15" customHeight="1" x14ac:dyDescent="0.3">
      <c r="A402" s="239"/>
      <c r="B402" s="240"/>
      <c r="C402" s="240"/>
      <c r="D402" s="240"/>
      <c r="E402" s="240"/>
      <c r="F402" s="241"/>
      <c r="H402" s="138"/>
    </row>
    <row r="403" spans="1:8" ht="18.75" customHeight="1" x14ac:dyDescent="0.3">
      <c r="A403" s="242" t="s">
        <v>337</v>
      </c>
      <c r="B403" s="243"/>
      <c r="C403" s="243"/>
      <c r="D403" s="181" t="s">
        <v>338</v>
      </c>
      <c r="E403" s="182"/>
      <c r="F403" s="183">
        <v>441968.6</v>
      </c>
      <c r="H403" s="138"/>
    </row>
    <row r="404" spans="1:8" ht="15" customHeight="1" x14ac:dyDescent="0.3">
      <c r="A404" s="239"/>
      <c r="B404" s="240"/>
      <c r="C404" s="240"/>
      <c r="D404" s="240"/>
      <c r="E404" s="240"/>
      <c r="F404" s="241"/>
      <c r="H404" s="138"/>
    </row>
    <row r="405" spans="1:8" ht="23.25" customHeight="1" thickBot="1" x14ac:dyDescent="0.35">
      <c r="A405" s="244" t="s">
        <v>339</v>
      </c>
      <c r="B405" s="245"/>
      <c r="C405" s="245"/>
      <c r="D405" s="184" t="s">
        <v>340</v>
      </c>
      <c r="E405" s="185"/>
      <c r="F405" s="186">
        <v>638994</v>
      </c>
      <c r="H405" s="138"/>
    </row>
    <row r="406" spans="1:8" x14ac:dyDescent="0.3">
      <c r="H406" s="138"/>
    </row>
    <row r="407" spans="1:8" x14ac:dyDescent="0.3">
      <c r="H407" s="138"/>
    </row>
    <row r="408" spans="1:8" x14ac:dyDescent="0.3">
      <c r="H408" s="138"/>
    </row>
    <row r="409" spans="1:8" x14ac:dyDescent="0.3">
      <c r="H409" s="138"/>
    </row>
    <row r="410" spans="1:8" x14ac:dyDescent="0.3">
      <c r="H410" s="138"/>
    </row>
    <row r="411" spans="1:8" x14ac:dyDescent="0.3">
      <c r="B411" s="187"/>
      <c r="H411" s="138"/>
    </row>
    <row r="412" spans="1:8" x14ac:dyDescent="0.3">
      <c r="B412" s="188"/>
      <c r="C412" s="189"/>
      <c r="H412" s="138"/>
    </row>
    <row r="413" spans="1:8" x14ac:dyDescent="0.3">
      <c r="B413" s="188"/>
      <c r="C413" s="189"/>
      <c r="H413" s="138"/>
    </row>
    <row r="414" spans="1:8" x14ac:dyDescent="0.3">
      <c r="B414" s="188"/>
      <c r="C414" s="189"/>
      <c r="H414" s="138"/>
    </row>
    <row r="415" spans="1:8" x14ac:dyDescent="0.3">
      <c r="B415" s="188"/>
      <c r="C415" s="189"/>
      <c r="H415" s="138"/>
    </row>
    <row r="416" spans="1:8" x14ac:dyDescent="0.3">
      <c r="B416" s="188"/>
      <c r="C416" s="189"/>
      <c r="H416" s="138"/>
    </row>
    <row r="417" spans="2:8" x14ac:dyDescent="0.3">
      <c r="B417" s="188"/>
      <c r="C417" s="189"/>
      <c r="H417" s="138"/>
    </row>
    <row r="418" spans="2:8" x14ac:dyDescent="0.3">
      <c r="H418" s="138"/>
    </row>
    <row r="419" spans="2:8" x14ac:dyDescent="0.3">
      <c r="H419" s="138"/>
    </row>
    <row r="420" spans="2:8" x14ac:dyDescent="0.3">
      <c r="H420" s="138"/>
    </row>
  </sheetData>
  <autoFilter ref="A199:F229"/>
  <mergeCells count="42">
    <mergeCell ref="A402:F402"/>
    <mergeCell ref="A403:C403"/>
    <mergeCell ref="A404:F404"/>
    <mergeCell ref="A405:C405"/>
    <mergeCell ref="A297:F297"/>
    <mergeCell ref="A319:F319"/>
    <mergeCell ref="A320:F320"/>
    <mergeCell ref="A367:F367"/>
    <mergeCell ref="A372:F372"/>
    <mergeCell ref="B400:E400"/>
    <mergeCell ref="E380:E381"/>
    <mergeCell ref="A258:F258"/>
    <mergeCell ref="A123:F123"/>
    <mergeCell ref="A137:F137"/>
    <mergeCell ref="A142:B142"/>
    <mergeCell ref="A144:F144"/>
    <mergeCell ref="A145:F145"/>
    <mergeCell ref="A195:B195"/>
    <mergeCell ref="A197:F197"/>
    <mergeCell ref="A198:F198"/>
    <mergeCell ref="A231:F231"/>
    <mergeCell ref="A237:F237"/>
    <mergeCell ref="A257:F257"/>
    <mergeCell ref="A87:F87"/>
    <mergeCell ref="A12:F12"/>
    <mergeCell ref="A13:F13"/>
    <mergeCell ref="A32:F32"/>
    <mergeCell ref="A42:F42"/>
    <mergeCell ref="A46:B46"/>
    <mergeCell ref="A47:F47"/>
    <mergeCell ref="A48:F48"/>
    <mergeCell ref="A76:F76"/>
    <mergeCell ref="A81:F81"/>
    <mergeCell ref="A85:B85"/>
    <mergeCell ref="A86:F86"/>
    <mergeCell ref="A5:F5"/>
    <mergeCell ref="A7:A9"/>
    <mergeCell ref="B7:B9"/>
    <mergeCell ref="C7:C9"/>
    <mergeCell ref="D7:D9"/>
    <mergeCell ref="E7:E9"/>
    <mergeCell ref="F7:F9"/>
  </mergeCells>
  <pageMargins left="0.23622047244094491" right="0.11811023622047245" top="0.37" bottom="0.15748031496062992" header="0.73" footer="0.19685039370078741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раздел 2 </vt:lpstr>
      <vt:lpstr>'Прил 4 раздел 2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2018-04-19T12:22:25Z</cp:lastPrinted>
  <dcterms:created xsi:type="dcterms:W3CDTF">2018-02-08T11:14:23Z</dcterms:created>
  <dcterms:modified xsi:type="dcterms:W3CDTF">2018-06-01T03:58:19Z</dcterms:modified>
</cp:coreProperties>
</file>